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6944" windowHeight="11772" activeTab="0"/>
  </bookViews>
  <sheets>
    <sheet name="WIRE" sheetId="1" r:id="rId1"/>
    <sheet name="Current" sheetId="2" r:id="rId2"/>
  </sheets>
  <definedNames>
    <definedName name="_Regression_Int" localSheetId="0" hidden="1">1</definedName>
    <definedName name="_xlnm.Print_Area" localSheetId="0">'WIRE'!$A$1:$M$108</definedName>
    <definedName name="Print_Area_MI">'WIRE'!$A$1:$M$108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<sst xmlns="http://schemas.openxmlformats.org/spreadsheetml/2006/main" count="33" uniqueCount="23">
  <si>
    <t xml:space="preserve"> </t>
  </si>
  <si>
    <t>WIRE DATA</t>
  </si>
  <si>
    <t>awg size</t>
  </si>
  <si>
    <t>OD max</t>
  </si>
  <si>
    <t>Tpi</t>
  </si>
  <si>
    <t>Tpi**</t>
  </si>
  <si>
    <t>ohms/ft</t>
  </si>
  <si>
    <t>ohms/i</t>
  </si>
  <si>
    <t>DIA</t>
  </si>
  <si>
    <t>CROSS-SECT.</t>
  </si>
  <si>
    <t>OHM/cm</t>
  </si>
  <si>
    <t>AMPS for</t>
  </si>
  <si>
    <t>Inch</t>
  </si>
  <si>
    <t>Cu</t>
  </si>
  <si>
    <t>Cu+INSUL.</t>
  </si>
  <si>
    <t>AREA</t>
  </si>
  <si>
    <t>at C</t>
  </si>
  <si>
    <t>?A/cm^2</t>
  </si>
  <si>
    <t>double</t>
  </si>
  <si>
    <t>cm</t>
  </si>
  <si>
    <t>cm^2</t>
  </si>
  <si>
    <t>film</t>
  </si>
  <si>
    <t>--------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</si>
</sst>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0.00_)"/>
    <numFmt numFmtId="166" formatCode="0.00E+00_)"/>
    <numFmt numFmtId="167" formatCode="0.0_)"/>
    <numFmt numFmtId="168" formatCode="0.0000E+00_)"/>
    <numFmt numFmtId="169" formatCode="0.000E+00_)"/>
    <numFmt numFmtId="170" formatCode="0.000_)"/>
    <numFmt numFmtId="171" formatCode="0.000"/>
    <numFmt numFmtId="172" formatCode="0.0000"/>
    <numFmt numFmtId="173" formatCode="0.0000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color indexed="8"/>
      <name val="Courier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1" borderId="0" xfId="0" applyFont="1" applyFill="1" applyAlignment="1" applyProtection="1">
      <alignment/>
      <protection/>
    </xf>
    <xf numFmtId="0" fontId="6" fillId="1" borderId="0" xfId="0" applyFont="1" applyFill="1" applyAlignment="1">
      <alignment/>
    </xf>
    <xf numFmtId="166" fontId="6" fillId="1" borderId="0" xfId="0" applyNumberFormat="1" applyFont="1" applyFill="1" applyAlignment="1" applyProtection="1">
      <alignment/>
      <protection/>
    </xf>
    <xf numFmtId="170" fontId="6" fillId="1" borderId="0" xfId="0" applyNumberFormat="1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/>
    </xf>
    <xf numFmtId="2" fontId="6" fillId="1" borderId="0" xfId="0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2" fontId="5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 horizontal="right"/>
      <protection/>
    </xf>
    <xf numFmtId="172" fontId="6" fillId="1" borderId="0" xfId="0" applyNumberFormat="1" applyFont="1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/>
    </xf>
    <xf numFmtId="173" fontId="0" fillId="0" borderId="0" xfId="0" applyNumberFormat="1" applyAlignment="1">
      <alignment/>
    </xf>
    <xf numFmtId="173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 horizontal="right"/>
      <protection/>
    </xf>
    <xf numFmtId="173" fontId="6" fillId="1" borderId="0" xfId="0" applyNumberFormat="1" applyFon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875"/>
          <c:y val="0.01575"/>
          <c:w val="0.9815"/>
          <c:h val="0.96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WIRE!$A$7:$A$39</c:f>
              <c:numCach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cat>
          <c:val>
            <c:numRef>
              <c:f>WIRE!$M$7:$M$39</c:f>
              <c:numCache>
                <c:ptCount val="33"/>
                <c:pt idx="0">
                  <c:v>23.10309069416262</c:v>
                </c:pt>
                <c:pt idx="1">
                  <c:v>18.370058199815173</c:v>
                </c:pt>
                <c:pt idx="2">
                  <c:v>14.591855901641503</c:v>
                </c:pt>
                <c:pt idx="3">
                  <c:v>11.59072313970198</c:v>
                </c:pt>
                <c:pt idx="4">
                  <c:v>9.206838650737357</c:v>
                </c:pt>
                <c:pt idx="5">
                  <c:v>7.313251892831489</c:v>
                </c:pt>
                <c:pt idx="6">
                  <c:v>5.809122466126847</c:v>
                </c:pt>
                <c:pt idx="7">
                  <c:v>4.614349993815705</c:v>
                </c:pt>
                <c:pt idx="8">
                  <c:v>3.665308484987625</c:v>
                </c:pt>
                <c:pt idx="9">
                  <c:v>2.911458018600152</c:v>
                </c:pt>
                <c:pt idx="10">
                  <c:v>2.3126533083885144</c:v>
                </c:pt>
                <c:pt idx="11">
                  <c:v>1.8370058199815176</c:v>
                </c:pt>
                <c:pt idx="12">
                  <c:v>1.4591855901641486</c:v>
                </c:pt>
                <c:pt idx="13">
                  <c:v>1.1590723139701984</c:v>
                </c:pt>
                <c:pt idx="14">
                  <c:v>0.9206838650737357</c:v>
                </c:pt>
                <c:pt idx="15">
                  <c:v>0.7313251892831485</c:v>
                </c:pt>
                <c:pt idx="16">
                  <c:v>0.5809122466126845</c:v>
                </c:pt>
                <c:pt idx="17">
                  <c:v>0.4614349993815702</c:v>
                </c:pt>
                <c:pt idx="18">
                  <c:v>0.36653084849876283</c:v>
                </c:pt>
                <c:pt idx="19">
                  <c:v>0.2911458018600151</c:v>
                </c:pt>
                <c:pt idx="20">
                  <c:v>0.23126533083885126</c:v>
                </c:pt>
                <c:pt idx="21">
                  <c:v>0.1837005819981517</c:v>
                </c:pt>
                <c:pt idx="22">
                  <c:v>0.14591855901641476</c:v>
                </c:pt>
                <c:pt idx="23">
                  <c:v>0.11590723139701975</c:v>
                </c:pt>
                <c:pt idx="24">
                  <c:v>0.09206838650737356</c:v>
                </c:pt>
                <c:pt idx="25">
                  <c:v>0.0731325189283149</c:v>
                </c:pt>
                <c:pt idx="26">
                  <c:v>0.05809122466126842</c:v>
                </c:pt>
                <c:pt idx="27">
                  <c:v>0.04614349993815695</c:v>
                </c:pt>
                <c:pt idx="28">
                  <c:v>0.036653084849876234</c:v>
                </c:pt>
                <c:pt idx="29">
                  <c:v>0.02911458018600153</c:v>
                </c:pt>
                <c:pt idx="30">
                  <c:v>0.023126533083885136</c:v>
                </c:pt>
                <c:pt idx="31">
                  <c:v>0.01837005819981518</c:v>
                </c:pt>
                <c:pt idx="32">
                  <c:v>0.014591855901641491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WIRE!$A$7:$A$39</c:f>
              <c:numCach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cat>
          <c:val>
            <c:numRef>
              <c:f>WIRE!$M$7:$M$39</c:f>
              <c:numCache>
                <c:ptCount val="33"/>
                <c:pt idx="0">
                  <c:v>23.10309069416262</c:v>
                </c:pt>
                <c:pt idx="1">
                  <c:v>18.370058199815173</c:v>
                </c:pt>
                <c:pt idx="2">
                  <c:v>14.591855901641503</c:v>
                </c:pt>
                <c:pt idx="3">
                  <c:v>11.59072313970198</c:v>
                </c:pt>
                <c:pt idx="4">
                  <c:v>9.206838650737357</c:v>
                </c:pt>
                <c:pt idx="5">
                  <c:v>7.313251892831489</c:v>
                </c:pt>
                <c:pt idx="6">
                  <c:v>5.809122466126847</c:v>
                </c:pt>
                <c:pt idx="7">
                  <c:v>4.614349993815705</c:v>
                </c:pt>
                <c:pt idx="8">
                  <c:v>3.665308484987625</c:v>
                </c:pt>
                <c:pt idx="9">
                  <c:v>2.911458018600152</c:v>
                </c:pt>
                <c:pt idx="10">
                  <c:v>2.3126533083885144</c:v>
                </c:pt>
                <c:pt idx="11">
                  <c:v>1.8370058199815176</c:v>
                </c:pt>
                <c:pt idx="12">
                  <c:v>1.4591855901641486</c:v>
                </c:pt>
                <c:pt idx="13">
                  <c:v>1.1590723139701984</c:v>
                </c:pt>
                <c:pt idx="14">
                  <c:v>0.9206838650737357</c:v>
                </c:pt>
                <c:pt idx="15">
                  <c:v>0.7313251892831485</c:v>
                </c:pt>
                <c:pt idx="16">
                  <c:v>0.5809122466126845</c:v>
                </c:pt>
                <c:pt idx="17">
                  <c:v>0.4614349993815702</c:v>
                </c:pt>
                <c:pt idx="18">
                  <c:v>0.36653084849876283</c:v>
                </c:pt>
                <c:pt idx="19">
                  <c:v>0.2911458018600151</c:v>
                </c:pt>
                <c:pt idx="20">
                  <c:v>0.23126533083885126</c:v>
                </c:pt>
                <c:pt idx="21">
                  <c:v>0.1837005819981517</c:v>
                </c:pt>
                <c:pt idx="22">
                  <c:v>0.14591855901641476</c:v>
                </c:pt>
                <c:pt idx="23">
                  <c:v>0.11590723139701975</c:v>
                </c:pt>
                <c:pt idx="24">
                  <c:v>0.09206838650737356</c:v>
                </c:pt>
                <c:pt idx="25">
                  <c:v>0.0731325189283149</c:v>
                </c:pt>
                <c:pt idx="26">
                  <c:v>0.05809122466126842</c:v>
                </c:pt>
                <c:pt idx="27">
                  <c:v>0.04614349993815695</c:v>
                </c:pt>
                <c:pt idx="28">
                  <c:v>0.036653084849876234</c:v>
                </c:pt>
                <c:pt idx="29">
                  <c:v>0.02911458018600153</c:v>
                </c:pt>
                <c:pt idx="30">
                  <c:v>0.023126533083885136</c:v>
                </c:pt>
                <c:pt idx="31">
                  <c:v>0.01837005819981518</c:v>
                </c:pt>
                <c:pt idx="32">
                  <c:v>0.014591855901641491</c:v>
                </c:pt>
              </c:numCache>
            </c:numRef>
          </c:val>
          <c:shape val="box"/>
        </c:ser>
        <c:gapWidth val="40"/>
        <c:gapDepth val="50"/>
        <c:shape val="box"/>
        <c:axId val="43624272"/>
        <c:axId val="57074129"/>
      </c:bar3D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7074129"/>
        <c:crosses val="autoZero"/>
        <c:auto val="0"/>
        <c:lblOffset val="100"/>
        <c:noMultiLvlLbl val="0"/>
      </c:catAx>
      <c:valAx>
        <c:axId val="57074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242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floor>
      <c:spPr>
        <a:solidFill>
          <a:srgbClr val="C0C0C0"/>
        </a:solidFill>
        <a:ln w="12700">
          <a:solidFill>
            <a:srgbClr val="000000"/>
          </a:solidFill>
          <a:prstDash val="sysDot"/>
        </a:ln>
      </c:spPr>
      <c:thickness val="0"/>
    </c:floor>
    <c:sideWall>
      <c:spPr>
        <a:solidFill>
          <a:srgbClr val="C0C0C0"/>
        </a:solidFill>
        <a:ln w="12700">
          <a:solidFill>
            <a:srgbClr val="000000"/>
          </a:solidFill>
          <a:prstDash val="sysDot"/>
        </a:ln>
      </c:spPr>
      <c:thickness val="0"/>
    </c:sideWall>
    <c:backWall>
      <c:spPr>
        <a:solidFill>
          <a:srgbClr val="C0C0C0"/>
        </a:solidFill>
        <a:ln w="12700">
          <a:solidFill>
            <a:srgbClr val="000000"/>
          </a:solidFill>
          <a:prstDash val="sysDot"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848975" cy="6610350"/>
    <xdr:graphicFrame>
      <xdr:nvGraphicFramePr>
        <xdr:cNvPr id="1" name="Chart 1"/>
        <xdr:cNvGraphicFramePr/>
      </xdr:nvGraphicFramePr>
      <xdr:xfrm>
        <a:off x="0" y="0"/>
        <a:ext cx="108489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12"/>
  <sheetViews>
    <sheetView tabSelected="1" workbookViewId="0" topLeftCell="A1">
      <selection activeCell="J2" sqref="J2"/>
    </sheetView>
  </sheetViews>
  <sheetFormatPr defaultColWidth="12.69921875" defaultRowHeight="15"/>
  <cols>
    <col min="1" max="1" width="8.59765625" style="0" customWidth="1"/>
    <col min="2" max="2" width="9.796875" style="21" customWidth="1"/>
    <col min="3" max="3" width="10.3984375" style="12" customWidth="1"/>
    <col min="4" max="4" width="9.69921875" style="22" customWidth="1"/>
    <col min="5" max="5" width="12.69921875" style="27" customWidth="1"/>
    <col min="6" max="6" width="11.19921875" style="27" customWidth="1"/>
    <col min="7" max="7" width="10.69921875" style="27" customWidth="1"/>
    <col min="8" max="8" width="10" style="27" customWidth="1"/>
    <col min="9" max="9" width="11.69921875" style="27" customWidth="1"/>
    <col min="11" max="12" width="9.69921875" style="0" customWidth="1"/>
  </cols>
  <sheetData>
    <row r="1" spans="1:3" ht="18">
      <c r="A1" s="1" t="s">
        <v>0</v>
      </c>
      <c r="B1" s="16"/>
      <c r="C1" s="26" t="s">
        <v>1</v>
      </c>
    </row>
    <row r="2" spans="1:13" ht="15">
      <c r="A2" s="2" t="s">
        <v>2</v>
      </c>
      <c r="B2" s="17" t="s">
        <v>3</v>
      </c>
      <c r="C2" s="11" t="s">
        <v>4</v>
      </c>
      <c r="D2" s="23" t="s">
        <v>5</v>
      </c>
      <c r="E2" s="28" t="s">
        <v>6</v>
      </c>
      <c r="F2" s="28" t="s">
        <v>7</v>
      </c>
      <c r="G2" s="29" t="s">
        <v>8</v>
      </c>
      <c r="H2" s="29" t="s">
        <v>8</v>
      </c>
      <c r="I2" s="29" t="s">
        <v>9</v>
      </c>
      <c r="K2" s="1" t="s">
        <v>10</v>
      </c>
      <c r="L2" s="1" t="s">
        <v>10</v>
      </c>
      <c r="M2" s="1" t="s">
        <v>11</v>
      </c>
    </row>
    <row r="3" spans="2:13" ht="15">
      <c r="B3" s="17" t="s">
        <v>12</v>
      </c>
      <c r="G3" s="29" t="s">
        <v>13</v>
      </c>
      <c r="H3" s="29" t="s">
        <v>14</v>
      </c>
      <c r="I3" s="29" t="s">
        <v>15</v>
      </c>
      <c r="K3" s="1" t="s">
        <v>16</v>
      </c>
      <c r="L3" s="1" t="s">
        <v>16</v>
      </c>
      <c r="M3" s="1" t="s">
        <v>17</v>
      </c>
    </row>
    <row r="4" spans="2:13" ht="15">
      <c r="B4" s="17" t="s">
        <v>18</v>
      </c>
      <c r="G4" s="29" t="s">
        <v>19</v>
      </c>
      <c r="H4" s="29" t="s">
        <v>19</v>
      </c>
      <c r="I4" s="29" t="s">
        <v>20</v>
      </c>
      <c r="K4" s="3">
        <v>25</v>
      </c>
      <c r="L4" s="3">
        <v>100</v>
      </c>
      <c r="M4" s="3">
        <v>450</v>
      </c>
    </row>
    <row r="5" spans="2:13" ht="15">
      <c r="B5" s="17" t="s">
        <v>21</v>
      </c>
      <c r="K5" s="1" t="s">
        <v>22</v>
      </c>
      <c r="L5" s="1" t="s">
        <v>22</v>
      </c>
      <c r="M5" s="1" t="s">
        <v>22</v>
      </c>
    </row>
    <row r="6" spans="2:5" ht="15">
      <c r="B6" s="18" t="s">
        <v>0</v>
      </c>
      <c r="C6" s="13" t="s">
        <v>0</v>
      </c>
      <c r="D6" s="24" t="s">
        <v>0</v>
      </c>
      <c r="E6" s="29" t="s">
        <v>0</v>
      </c>
    </row>
    <row r="7" spans="1:13" ht="15">
      <c r="A7" s="3">
        <v>10</v>
      </c>
      <c r="B7" s="19">
        <f aca="true" t="shared" si="0" ref="B7:B39">H7/2.54</f>
        <v>0.10623241486933807</v>
      </c>
      <c r="C7" s="14">
        <f>1/B7</f>
        <v>9.413322677734126</v>
      </c>
      <c r="D7" s="25">
        <f aca="true" t="shared" si="1" ref="D7:D41">C7^2</f>
        <v>88.61064383514358</v>
      </c>
      <c r="E7" s="30">
        <v>0.0009987</v>
      </c>
      <c r="F7" s="30">
        <f aca="true" t="shared" si="2" ref="F7:F38">E7/12</f>
        <v>8.322499999999999E-05</v>
      </c>
      <c r="G7" s="30">
        <f>(2.54/PI())*10^(-A7/20)</f>
        <v>0.2556723974907942</v>
      </c>
      <c r="H7" s="30">
        <f aca="true" t="shared" si="3" ref="H7:H39">0.028*SQRT(G7)+(G7)</f>
        <v>0.2698303337681187</v>
      </c>
      <c r="I7" s="30">
        <f aca="true" t="shared" si="4" ref="I7:I39">PI()*G7^2/4</f>
        <v>0.051340201542583605</v>
      </c>
      <c r="J7" s="5"/>
      <c r="K7" s="6">
        <f aca="true" t="shared" si="5" ref="K7:K39">1.724*(1+0.0042*($K$4-20))*0.000001/I7</f>
        <v>3.428510109256226E-05</v>
      </c>
      <c r="L7" s="6">
        <f aca="true" t="shared" si="6" ref="L7:L39">1.724*(1+0.0042*($L$4-20))*0.000001/I7</f>
        <v>4.4862776747956094E-05</v>
      </c>
      <c r="M7" s="7">
        <f aca="true" t="shared" si="7" ref="M7:M39">$M$4*I7</f>
        <v>23.10309069416262</v>
      </c>
    </row>
    <row r="8" spans="1:13" ht="15">
      <c r="A8" s="3">
        <f aca="true" t="shared" si="8" ref="A8:A41">1+A7</f>
        <v>11</v>
      </c>
      <c r="B8" s="19">
        <f t="shared" si="0"/>
        <v>0.09502093905988725</v>
      </c>
      <c r="C8" s="14">
        <f>1/B8</f>
        <v>10.523996183301733</v>
      </c>
      <c r="D8" s="25">
        <f t="shared" si="1"/>
        <v>110.75449566614945</v>
      </c>
      <c r="E8" s="30">
        <v>0.001261</v>
      </c>
      <c r="F8" s="30">
        <f t="shared" si="2"/>
        <v>0.00010508333333333333</v>
      </c>
      <c r="G8" s="30">
        <f aca="true" t="shared" si="9" ref="G8:G39">(2.54/3.14)*10^(-A8/20)</f>
        <v>0.22798384221056403</v>
      </c>
      <c r="H8" s="30">
        <f t="shared" si="3"/>
        <v>0.2413531852121136</v>
      </c>
      <c r="I8" s="30">
        <f t="shared" si="4"/>
        <v>0.040822351555144826</v>
      </c>
      <c r="J8" s="5"/>
      <c r="K8" s="6">
        <f t="shared" si="5"/>
        <v>4.311863312485147E-05</v>
      </c>
      <c r="L8" s="6">
        <f t="shared" si="6"/>
        <v>5.642163942683797E-05</v>
      </c>
      <c r="M8" s="7">
        <f t="shared" si="7"/>
        <v>18.370058199815173</v>
      </c>
    </row>
    <row r="9" spans="1:13" ht="15">
      <c r="A9" s="3">
        <f t="shared" si="8"/>
        <v>12</v>
      </c>
      <c r="B9" s="19">
        <f t="shared" si="0"/>
        <v>0.08496546729090985</v>
      </c>
      <c r="C9" s="14">
        <f aca="true" t="shared" si="10" ref="C9:C41">1/B9</f>
        <v>11.769487438657167</v>
      </c>
      <c r="D9" s="25">
        <f t="shared" si="1"/>
        <v>138.52083456870884</v>
      </c>
      <c r="E9" s="30">
        <v>0.001588</v>
      </c>
      <c r="F9" s="30">
        <f t="shared" si="2"/>
        <v>0.00013233333333333334</v>
      </c>
      <c r="G9" s="30">
        <f t="shared" si="9"/>
        <v>0.20319081324950106</v>
      </c>
      <c r="H9" s="30">
        <f t="shared" si="3"/>
        <v>0.21581228691891102</v>
      </c>
      <c r="I9" s="30">
        <f t="shared" si="4"/>
        <v>0.03242634644809223</v>
      </c>
      <c r="J9" s="5"/>
      <c r="K9" s="6">
        <f t="shared" si="5"/>
        <v>5.4283142962705234E-05</v>
      </c>
      <c r="L9" s="6">
        <f t="shared" si="6"/>
        <v>7.103063564953397E-05</v>
      </c>
      <c r="M9" s="7">
        <f t="shared" si="7"/>
        <v>14.591855901641503</v>
      </c>
    </row>
    <row r="10" spans="1:13" ht="15">
      <c r="A10" s="3">
        <f t="shared" si="8"/>
        <v>13</v>
      </c>
      <c r="B10" s="19">
        <f t="shared" si="0"/>
        <v>0.07598796945714148</v>
      </c>
      <c r="C10" s="14">
        <f t="shared" si="10"/>
        <v>13.159977916820335</v>
      </c>
      <c r="D10" s="25">
        <f t="shared" si="1"/>
        <v>173.18501877119888</v>
      </c>
      <c r="E10" s="30">
        <v>0.002001</v>
      </c>
      <c r="F10" s="30">
        <f t="shared" si="2"/>
        <v>0.00016675000000000001</v>
      </c>
      <c r="G10" s="30">
        <f t="shared" si="9"/>
        <v>0.18109400292877648</v>
      </c>
      <c r="H10" s="30">
        <f t="shared" si="3"/>
        <v>0.19300944242113935</v>
      </c>
      <c r="I10" s="30">
        <f t="shared" si="4"/>
        <v>0.025757162532671067</v>
      </c>
      <c r="J10" s="5"/>
      <c r="K10" s="6">
        <f t="shared" si="5"/>
        <v>6.833842810780537E-05</v>
      </c>
      <c r="L10" s="6">
        <f t="shared" si="6"/>
        <v>8.942227223509105E-05</v>
      </c>
      <c r="M10" s="7">
        <f t="shared" si="7"/>
        <v>11.59072313970198</v>
      </c>
    </row>
    <row r="11" spans="1:13" ht="15">
      <c r="A11" s="3">
        <f t="shared" si="8"/>
        <v>14</v>
      </c>
      <c r="B11" s="19">
        <f t="shared" si="0"/>
        <v>0.06797208671226743</v>
      </c>
      <c r="C11" s="14">
        <f t="shared" si="10"/>
        <v>14.711921442593031</v>
      </c>
      <c r="D11" s="25">
        <f t="shared" si="1"/>
        <v>216.4406325330286</v>
      </c>
      <c r="E11" s="31">
        <v>0.002524</v>
      </c>
      <c r="F11" s="30">
        <f t="shared" si="2"/>
        <v>0.00021033333333333334</v>
      </c>
      <c r="G11" s="30">
        <f t="shared" si="9"/>
        <v>0.1614002000006673</v>
      </c>
      <c r="H11" s="30">
        <f t="shared" si="3"/>
        <v>0.17264910024915928</v>
      </c>
      <c r="I11" s="30">
        <f t="shared" si="4"/>
        <v>0.020459641446083015</v>
      </c>
      <c r="J11" s="5"/>
      <c r="K11" s="6">
        <f t="shared" si="5"/>
        <v>8.603298374698496E-05</v>
      </c>
      <c r="L11" s="6">
        <f t="shared" si="6"/>
        <v>0.00011257597089713211</v>
      </c>
      <c r="M11" s="7">
        <f t="shared" si="7"/>
        <v>9.206838650737357</v>
      </c>
    </row>
    <row r="12" spans="1:13" ht="15">
      <c r="A12" s="3">
        <f t="shared" si="8"/>
        <v>15</v>
      </c>
      <c r="B12" s="19">
        <f t="shared" si="0"/>
        <v>0.06081406546906029</v>
      </c>
      <c r="C12" s="14">
        <f t="shared" si="10"/>
        <v>16.44356436766687</v>
      </c>
      <c r="D12" s="25">
        <f t="shared" si="1"/>
        <v>270.39080911360355</v>
      </c>
      <c r="E12" s="30">
        <v>0.003181</v>
      </c>
      <c r="F12" s="30">
        <f t="shared" si="2"/>
        <v>0.0002650833333333333</v>
      </c>
      <c r="G12" s="30">
        <f t="shared" si="9"/>
        <v>0.14384807966556887</v>
      </c>
      <c r="H12" s="30">
        <f t="shared" si="3"/>
        <v>0.15446772629141314</v>
      </c>
      <c r="I12" s="30">
        <f t="shared" si="4"/>
        <v>0.016251670872958864</v>
      </c>
      <c r="J12" s="5"/>
      <c r="K12" s="6">
        <f t="shared" si="5"/>
        <v>0.00010830910949155395</v>
      </c>
      <c r="L12" s="6">
        <f t="shared" si="6"/>
        <v>0.00014172475051980025</v>
      </c>
      <c r="M12" s="7">
        <f t="shared" si="7"/>
        <v>7.313251892831489</v>
      </c>
    </row>
    <row r="13" spans="1:13" ht="15">
      <c r="A13" s="3">
        <f t="shared" si="8"/>
        <v>16</v>
      </c>
      <c r="B13" s="19">
        <f t="shared" si="0"/>
        <v>0.05442138931106986</v>
      </c>
      <c r="C13" s="14">
        <f t="shared" si="10"/>
        <v>18.375128100535093</v>
      </c>
      <c r="D13" s="25">
        <f t="shared" si="1"/>
        <v>337.64533271107445</v>
      </c>
      <c r="E13" s="30">
        <v>0.00402</v>
      </c>
      <c r="F13" s="30">
        <f t="shared" si="2"/>
        <v>0.000335</v>
      </c>
      <c r="G13" s="30">
        <f t="shared" si="9"/>
        <v>0.12820473595067602</v>
      </c>
      <c r="H13" s="30">
        <f t="shared" si="3"/>
        <v>0.13823032885011743</v>
      </c>
      <c r="I13" s="30">
        <f t="shared" si="4"/>
        <v>0.012909161035837438</v>
      </c>
      <c r="J13" s="5"/>
      <c r="K13" s="6">
        <f t="shared" si="5"/>
        <v>0.0001363530902677141</v>
      </c>
      <c r="L13" s="6">
        <f t="shared" si="6"/>
        <v>0.00017842088990956514</v>
      </c>
      <c r="M13" s="7">
        <f t="shared" si="7"/>
        <v>5.809122466126847</v>
      </c>
    </row>
    <row r="14" spans="1:13" ht="15">
      <c r="A14" s="3">
        <f t="shared" si="8"/>
        <v>17</v>
      </c>
      <c r="B14" s="19">
        <f t="shared" si="0"/>
        <v>0.04871155953037864</v>
      </c>
      <c r="C14" s="14">
        <f t="shared" si="10"/>
        <v>20.529008096658384</v>
      </c>
      <c r="D14" s="25">
        <f t="shared" si="1"/>
        <v>421.44017343266546</v>
      </c>
      <c r="E14" s="30">
        <v>0.005054</v>
      </c>
      <c r="F14" s="30">
        <f t="shared" si="2"/>
        <v>0.0004211666666666667</v>
      </c>
      <c r="G14" s="30">
        <f t="shared" si="9"/>
        <v>0.11426259118922916</v>
      </c>
      <c r="H14" s="30">
        <f t="shared" si="3"/>
        <v>0.12372736120716174</v>
      </c>
      <c r="I14" s="30">
        <f t="shared" si="4"/>
        <v>0.010254111097368233</v>
      </c>
      <c r="J14" s="5"/>
      <c r="K14" s="6">
        <f t="shared" si="5"/>
        <v>0.00017165837031468917</v>
      </c>
      <c r="L14" s="6">
        <f t="shared" si="6"/>
        <v>0.000224618592302081</v>
      </c>
      <c r="M14" s="7">
        <f t="shared" si="7"/>
        <v>4.614349993815705</v>
      </c>
    </row>
    <row r="15" spans="1:13" ht="15">
      <c r="A15" s="3">
        <f t="shared" si="8"/>
        <v>18</v>
      </c>
      <c r="B15" s="19">
        <f t="shared" si="0"/>
        <v>0.043611008136994985</v>
      </c>
      <c r="C15" s="14">
        <f t="shared" si="10"/>
        <v>22.929990447794886</v>
      </c>
      <c r="D15" s="25">
        <f t="shared" si="1"/>
        <v>525.7844619359647</v>
      </c>
      <c r="E15" s="30">
        <v>0.006386</v>
      </c>
      <c r="F15" s="30">
        <f t="shared" si="2"/>
        <v>0.0005321666666666667</v>
      </c>
      <c r="G15" s="30">
        <f t="shared" si="9"/>
        <v>0.1018366415909931</v>
      </c>
      <c r="H15" s="30">
        <f t="shared" si="3"/>
        <v>0.11077196066796727</v>
      </c>
      <c r="I15" s="30">
        <f t="shared" si="4"/>
        <v>0.008145129966639167</v>
      </c>
      <c r="J15" s="5"/>
      <c r="K15" s="6">
        <f t="shared" si="5"/>
        <v>0.00021610508453633588</v>
      </c>
      <c r="L15" s="6">
        <f t="shared" si="6"/>
        <v>0.0002827780538105237</v>
      </c>
      <c r="M15" s="7">
        <f t="shared" si="7"/>
        <v>3.665308484987625</v>
      </c>
    </row>
    <row r="16" spans="1:13" ht="15">
      <c r="A16" s="3">
        <f t="shared" si="8"/>
        <v>19</v>
      </c>
      <c r="B16" s="19">
        <f t="shared" si="0"/>
        <v>0.03905412894175794</v>
      </c>
      <c r="C16" s="14">
        <f t="shared" si="10"/>
        <v>25.60548723263848</v>
      </c>
      <c r="D16" s="25">
        <f t="shared" si="1"/>
        <v>655.6409764208123</v>
      </c>
      <c r="E16" s="30">
        <v>0.008046</v>
      </c>
      <c r="F16" s="30">
        <f t="shared" si="2"/>
        <v>0.0006705</v>
      </c>
      <c r="G16" s="30">
        <f t="shared" si="9"/>
        <v>0.09076200235436262</v>
      </c>
      <c r="H16" s="30">
        <f t="shared" si="3"/>
        <v>0.09919748751206518</v>
      </c>
      <c r="I16" s="30">
        <f t="shared" si="4"/>
        <v>0.006469906708000338</v>
      </c>
      <c r="J16" s="5"/>
      <c r="K16" s="6">
        <f t="shared" si="5"/>
        <v>0.00027206018254071987</v>
      </c>
      <c r="L16" s="6">
        <f t="shared" si="6"/>
        <v>0.0003559964778397666</v>
      </c>
      <c r="M16" s="7">
        <f t="shared" si="7"/>
        <v>2.911458018600152</v>
      </c>
    </row>
    <row r="17" spans="1:13" ht="15">
      <c r="A17" s="3">
        <f t="shared" si="8"/>
        <v>20</v>
      </c>
      <c r="B17" s="20">
        <f t="shared" si="0"/>
        <v>0.03498241387996083</v>
      </c>
      <c r="C17" s="14">
        <f t="shared" si="10"/>
        <v>28.585791804745515</v>
      </c>
      <c r="D17" s="25">
        <f t="shared" si="1"/>
        <v>817.1474931042559</v>
      </c>
      <c r="E17" s="31">
        <v>0.01013</v>
      </c>
      <c r="F17" s="31">
        <f t="shared" si="2"/>
        <v>0.0008441666666666667</v>
      </c>
      <c r="G17" s="31">
        <f t="shared" si="9"/>
        <v>0.08089171974522293</v>
      </c>
      <c r="H17" s="31">
        <f t="shared" si="3"/>
        <v>0.0888553312551005</v>
      </c>
      <c r="I17" s="31">
        <f t="shared" si="4"/>
        <v>0.005139229574196698</v>
      </c>
      <c r="K17" s="8">
        <f t="shared" si="5"/>
        <v>0.0003425034773378719</v>
      </c>
      <c r="L17" s="8">
        <f t="shared" si="6"/>
        <v>0.00044817301246170106</v>
      </c>
      <c r="M17" s="9">
        <f t="shared" si="7"/>
        <v>2.3126533083885144</v>
      </c>
    </row>
    <row r="18" spans="1:13" ht="15">
      <c r="A18" s="3">
        <f t="shared" si="8"/>
        <v>21</v>
      </c>
      <c r="B18" s="20">
        <f t="shared" si="0"/>
        <v>0.03134368313803057</v>
      </c>
      <c r="C18" s="14">
        <f t="shared" si="10"/>
        <v>31.904355196427417</v>
      </c>
      <c r="D18" s="25">
        <f t="shared" si="1"/>
        <v>1017.8878804998052</v>
      </c>
      <c r="E18" s="31">
        <v>0.01277</v>
      </c>
      <c r="F18" s="31">
        <f t="shared" si="2"/>
        <v>0.0010641666666666666</v>
      </c>
      <c r="G18" s="31">
        <f t="shared" si="9"/>
        <v>0.07209482111018195</v>
      </c>
      <c r="H18" s="31">
        <f t="shared" si="3"/>
        <v>0.07961295517059765</v>
      </c>
      <c r="I18" s="31">
        <f t="shared" si="4"/>
        <v>0.004082235155514483</v>
      </c>
      <c r="K18" s="8">
        <f t="shared" si="5"/>
        <v>0.0004311863312485147</v>
      </c>
      <c r="L18" s="8">
        <f t="shared" si="6"/>
        <v>0.0005642163942683795</v>
      </c>
      <c r="M18" s="9">
        <f t="shared" si="7"/>
        <v>1.8370058199815176</v>
      </c>
    </row>
    <row r="19" spans="1:13" ht="15">
      <c r="A19" s="3">
        <f t="shared" si="8"/>
        <v>22</v>
      </c>
      <c r="B19" s="20">
        <f t="shared" si="0"/>
        <v>0.028091398889033573</v>
      </c>
      <c r="C19" s="14">
        <f t="shared" si="10"/>
        <v>35.598084807032656</v>
      </c>
      <c r="D19" s="25">
        <f t="shared" si="1"/>
        <v>1267.2236419286892</v>
      </c>
      <c r="E19" s="31">
        <v>0.0162</v>
      </c>
      <c r="F19" s="31">
        <f t="shared" si="2"/>
        <v>0.0013499999999999999</v>
      </c>
      <c r="G19" s="31">
        <f t="shared" si="9"/>
        <v>0.06425457694903419</v>
      </c>
      <c r="H19" s="31">
        <f t="shared" si="3"/>
        <v>0.07135215317814528</v>
      </c>
      <c r="I19" s="31">
        <f t="shared" si="4"/>
        <v>0.003242634644809219</v>
      </c>
      <c r="K19" s="8">
        <f t="shared" si="5"/>
        <v>0.000542831429627053</v>
      </c>
      <c r="L19" s="8">
        <f t="shared" si="6"/>
        <v>0.0007103063564953407</v>
      </c>
      <c r="M19" s="9">
        <f t="shared" si="7"/>
        <v>1.4591855901641486</v>
      </c>
    </row>
    <row r="20" spans="1:13" ht="15">
      <c r="A20" s="3">
        <f t="shared" si="8"/>
        <v>23</v>
      </c>
      <c r="B20" s="20">
        <f t="shared" si="0"/>
        <v>0.025184053551013563</v>
      </c>
      <c r="C20" s="14">
        <f t="shared" si="10"/>
        <v>39.70766651898871</v>
      </c>
      <c r="D20" s="25">
        <f t="shared" si="1"/>
        <v>1576.698780383217</v>
      </c>
      <c r="E20" s="31">
        <v>0.0203</v>
      </c>
      <c r="F20" s="31">
        <f t="shared" si="2"/>
        <v>0.0016916666666666666</v>
      </c>
      <c r="G20" s="31">
        <f t="shared" si="9"/>
        <v>0.0572669519852137</v>
      </c>
      <c r="H20" s="31">
        <f t="shared" si="3"/>
        <v>0.06396749601957445</v>
      </c>
      <c r="I20" s="31">
        <f t="shared" si="4"/>
        <v>0.0025757162532671074</v>
      </c>
      <c r="K20" s="8">
        <f t="shared" si="5"/>
        <v>0.0006833842810780535</v>
      </c>
      <c r="L20" s="8">
        <f t="shared" si="6"/>
        <v>0.0008942227223509103</v>
      </c>
      <c r="M20" s="9">
        <f t="shared" si="7"/>
        <v>1.1590723139701984</v>
      </c>
    </row>
    <row r="21" spans="1:13" ht="15">
      <c r="A21" s="3">
        <f t="shared" si="8"/>
        <v>24</v>
      </c>
      <c r="B21" s="20">
        <f t="shared" si="0"/>
        <v>0.022584624469902715</v>
      </c>
      <c r="C21" s="14">
        <f t="shared" si="10"/>
        <v>44.27791134329663</v>
      </c>
      <c r="D21" s="25">
        <f t="shared" si="1"/>
        <v>1960.5334329248365</v>
      </c>
      <c r="E21" s="31">
        <v>0.02567</v>
      </c>
      <c r="F21" s="31">
        <f t="shared" si="2"/>
        <v>0.0021391666666666664</v>
      </c>
      <c r="G21" s="31">
        <f t="shared" si="9"/>
        <v>0.051039224680881866</v>
      </c>
      <c r="H21" s="31">
        <f t="shared" si="3"/>
        <v>0.0573649461535529</v>
      </c>
      <c r="I21" s="31">
        <f t="shared" si="4"/>
        <v>0.0020459641446083014</v>
      </c>
      <c r="K21" s="8">
        <f t="shared" si="5"/>
        <v>0.0008603298374698496</v>
      </c>
      <c r="L21" s="8">
        <f t="shared" si="6"/>
        <v>0.0011257597089713212</v>
      </c>
      <c r="M21" s="9">
        <f t="shared" si="7"/>
        <v>0.9206838650737357</v>
      </c>
    </row>
    <row r="22" spans="1:13" ht="15">
      <c r="A22" s="3">
        <f t="shared" si="8"/>
        <v>25</v>
      </c>
      <c r="B22" s="20">
        <f t="shared" si="0"/>
        <v>0.020260087809088764</v>
      </c>
      <c r="C22" s="14">
        <f t="shared" si="10"/>
        <v>49.358127636119896</v>
      </c>
      <c r="D22" s="25">
        <f t="shared" si="1"/>
        <v>2436.2247637435025</v>
      </c>
      <c r="E22" s="31">
        <v>0.03237</v>
      </c>
      <c r="F22" s="31">
        <f t="shared" si="2"/>
        <v>0.0026975000000000002</v>
      </c>
      <c r="G22" s="31">
        <f t="shared" si="9"/>
        <v>0.04548875687845497</v>
      </c>
      <c r="H22" s="31">
        <f t="shared" si="3"/>
        <v>0.05146062303508546</v>
      </c>
      <c r="I22" s="31">
        <f t="shared" si="4"/>
        <v>0.0016251670872958856</v>
      </c>
      <c r="K22" s="8">
        <f t="shared" si="5"/>
        <v>0.00108309109491554</v>
      </c>
      <c r="L22" s="8">
        <f t="shared" si="6"/>
        <v>0.0014172475051980032</v>
      </c>
      <c r="M22" s="9">
        <f t="shared" si="7"/>
        <v>0.7313251892831485</v>
      </c>
    </row>
    <row r="23" spans="1:13" ht="15">
      <c r="A23" s="3">
        <f t="shared" si="8"/>
        <v>26</v>
      </c>
      <c r="B23" s="20">
        <f t="shared" si="0"/>
        <v>0.01818098521234319</v>
      </c>
      <c r="C23" s="14">
        <f t="shared" si="10"/>
        <v>55.00251984810446</v>
      </c>
      <c r="D23" s="25">
        <f t="shared" si="1"/>
        <v>3025.2771896411255</v>
      </c>
      <c r="E23" s="31">
        <v>0.04102</v>
      </c>
      <c r="F23" s="31">
        <f t="shared" si="2"/>
        <v>0.0034183333333333336</v>
      </c>
      <c r="G23" s="31">
        <f t="shared" si="9"/>
        <v>0.04054189724246086</v>
      </c>
      <c r="H23" s="31">
        <f t="shared" si="3"/>
        <v>0.0461797024393517</v>
      </c>
      <c r="I23" s="31">
        <f t="shared" si="4"/>
        <v>0.0012909161035837432</v>
      </c>
      <c r="K23" s="8">
        <f t="shared" si="5"/>
        <v>0.0013635309026771415</v>
      </c>
      <c r="L23" s="8">
        <f t="shared" si="6"/>
        <v>0.0017842088990956523</v>
      </c>
      <c r="M23" s="9">
        <f t="shared" si="7"/>
        <v>0.5809122466126845</v>
      </c>
    </row>
    <row r="24" spans="1:13" ht="15">
      <c r="A24" s="3">
        <f t="shared" si="8"/>
        <v>27</v>
      </c>
      <c r="B24" s="20">
        <f t="shared" si="0"/>
        <v>0.016321037506130415</v>
      </c>
      <c r="C24" s="14">
        <f t="shared" si="10"/>
        <v>61.27061466676893</v>
      </c>
      <c r="D24" s="25">
        <f t="shared" si="1"/>
        <v>3754.08822164368</v>
      </c>
      <c r="E24" s="31">
        <v>0.05144</v>
      </c>
      <c r="F24" s="31">
        <f t="shared" si="2"/>
        <v>0.004286666666666667</v>
      </c>
      <c r="G24" s="31">
        <f t="shared" si="9"/>
        <v>0.036133003951065154</v>
      </c>
      <c r="H24" s="31">
        <f t="shared" si="3"/>
        <v>0.04145543526557125</v>
      </c>
      <c r="I24" s="31">
        <f t="shared" si="4"/>
        <v>0.0010254111097368227</v>
      </c>
      <c r="K24" s="8">
        <f t="shared" si="5"/>
        <v>0.0017165837031468927</v>
      </c>
      <c r="L24" s="8">
        <f t="shared" si="6"/>
        <v>0.002246185923020811</v>
      </c>
      <c r="M24" s="9">
        <f t="shared" si="7"/>
        <v>0.4614349993815702</v>
      </c>
    </row>
    <row r="25" spans="1:13" ht="15">
      <c r="A25" s="3">
        <f t="shared" si="8"/>
        <v>28</v>
      </c>
      <c r="B25" s="20">
        <f t="shared" si="0"/>
        <v>0.014656800330598988</v>
      </c>
      <c r="C25" s="14">
        <f t="shared" si="10"/>
        <v>68.22771528873876</v>
      </c>
      <c r="D25" s="25">
        <f t="shared" si="1"/>
        <v>4655.021133521197</v>
      </c>
      <c r="E25" s="31">
        <v>0.06531</v>
      </c>
      <c r="F25" s="31">
        <f t="shared" si="2"/>
        <v>0.0054425</v>
      </c>
      <c r="G25" s="31">
        <f t="shared" si="9"/>
        <v>0.032203573668977165</v>
      </c>
      <c r="H25" s="31">
        <f t="shared" si="3"/>
        <v>0.03722827283972143</v>
      </c>
      <c r="I25" s="31">
        <f t="shared" si="4"/>
        <v>0.0008145129966639174</v>
      </c>
      <c r="K25" s="8">
        <f t="shared" si="5"/>
        <v>0.002161050845363357</v>
      </c>
      <c r="L25" s="8">
        <f t="shared" si="6"/>
        <v>0.0028277805381052346</v>
      </c>
      <c r="M25" s="9">
        <f t="shared" si="7"/>
        <v>0.36653084849876283</v>
      </c>
    </row>
    <row r="26" spans="1:13" ht="15">
      <c r="A26" s="3">
        <f t="shared" si="8"/>
        <v>29</v>
      </c>
      <c r="B26" s="20">
        <f t="shared" si="0"/>
        <v>0.013167357144071279</v>
      </c>
      <c r="C26" s="14">
        <f t="shared" si="10"/>
        <v>75.94538441225914</v>
      </c>
      <c r="D26" s="25">
        <f t="shared" si="1"/>
        <v>5767.701413525814</v>
      </c>
      <c r="E26" s="31">
        <v>0.08121</v>
      </c>
      <c r="F26" s="31">
        <f t="shared" si="2"/>
        <v>0.0067675</v>
      </c>
      <c r="G26" s="31">
        <f t="shared" si="9"/>
        <v>0.02870146524373507</v>
      </c>
      <c r="H26" s="31">
        <f t="shared" si="3"/>
        <v>0.03344508714594105</v>
      </c>
      <c r="I26" s="31">
        <f t="shared" si="4"/>
        <v>0.0006469906708000335</v>
      </c>
      <c r="K26" s="8">
        <f t="shared" si="5"/>
        <v>0.0027206018254071996</v>
      </c>
      <c r="L26" s="8">
        <f t="shared" si="6"/>
        <v>0.003559964778397667</v>
      </c>
      <c r="M26" s="9">
        <f t="shared" si="7"/>
        <v>0.2911458018600151</v>
      </c>
    </row>
    <row r="27" spans="1:13" ht="15">
      <c r="A27" s="3">
        <f t="shared" si="8"/>
        <v>30</v>
      </c>
      <c r="B27" s="19">
        <f t="shared" si="0"/>
        <v>0.011834045540967581</v>
      </c>
      <c r="C27" s="14">
        <f t="shared" si="10"/>
        <v>84.50195637139973</v>
      </c>
      <c r="D27" s="25">
        <f t="shared" si="1"/>
        <v>7140.580630593943</v>
      </c>
      <c r="E27" s="30">
        <v>0.1037</v>
      </c>
      <c r="F27" s="30">
        <f t="shared" si="2"/>
        <v>0.008641666666666667</v>
      </c>
      <c r="G27" s="30">
        <f t="shared" si="9"/>
        <v>0.025580207824291976</v>
      </c>
      <c r="H27" s="30">
        <f t="shared" si="3"/>
        <v>0.030058475674057655</v>
      </c>
      <c r="I27" s="30">
        <f t="shared" si="4"/>
        <v>0.0005139229574196695</v>
      </c>
      <c r="J27" s="5"/>
      <c r="K27" s="6">
        <f t="shared" si="5"/>
        <v>0.0034250347733787213</v>
      </c>
      <c r="L27" s="6">
        <f t="shared" si="6"/>
        <v>0.0044817301246170135</v>
      </c>
      <c r="M27" s="7">
        <f t="shared" si="7"/>
        <v>0.23126533083885126</v>
      </c>
    </row>
    <row r="28" spans="1:13" ht="15">
      <c r="A28" s="3">
        <f t="shared" si="8"/>
        <v>31</v>
      </c>
      <c r="B28" s="19">
        <f t="shared" si="0"/>
        <v>0.010640213264389476</v>
      </c>
      <c r="C28" s="14">
        <f t="shared" si="10"/>
        <v>93.98307864249175</v>
      </c>
      <c r="D28" s="25">
        <f t="shared" si="1"/>
        <v>8832.819071120788</v>
      </c>
      <c r="E28" s="30">
        <v>0.1309</v>
      </c>
      <c r="F28" s="30">
        <f t="shared" si="2"/>
        <v>0.010908333333333332</v>
      </c>
      <c r="G28" s="30">
        <f t="shared" si="9"/>
        <v>0.022798384221056404</v>
      </c>
      <c r="H28" s="30">
        <f t="shared" si="3"/>
        <v>0.02702614169154927</v>
      </c>
      <c r="I28" s="30">
        <f t="shared" si="4"/>
        <v>0.00040822351555144825</v>
      </c>
      <c r="J28" s="5"/>
      <c r="K28" s="6">
        <f t="shared" si="5"/>
        <v>0.004311863312485147</v>
      </c>
      <c r="L28" s="6">
        <f t="shared" si="6"/>
        <v>0.005642163942683797</v>
      </c>
      <c r="M28" s="7">
        <f t="shared" si="7"/>
        <v>0.1837005819981517</v>
      </c>
    </row>
    <row r="29" spans="1:13" ht="15">
      <c r="A29" s="3">
        <f t="shared" si="8"/>
        <v>32</v>
      </c>
      <c r="B29" s="19">
        <f t="shared" si="0"/>
        <v>0.009571000687900762</v>
      </c>
      <c r="C29" s="14">
        <f t="shared" si="10"/>
        <v>104.4822827423005</v>
      </c>
      <c r="D29" s="25">
        <f t="shared" si="1"/>
        <v>10916.547407042024</v>
      </c>
      <c r="E29" s="30">
        <v>0.162</v>
      </c>
      <c r="F29" s="30">
        <f t="shared" si="2"/>
        <v>0.0135</v>
      </c>
      <c r="G29" s="30">
        <f t="shared" si="9"/>
        <v>0.020319081324950087</v>
      </c>
      <c r="H29" s="30">
        <f t="shared" si="3"/>
        <v>0.024310341747267938</v>
      </c>
      <c r="I29" s="30">
        <f t="shared" si="4"/>
        <v>0.0003242634644809217</v>
      </c>
      <c r="J29" s="5"/>
      <c r="K29" s="6">
        <f t="shared" si="5"/>
        <v>0.005428314296270534</v>
      </c>
      <c r="L29" s="6">
        <f t="shared" si="6"/>
        <v>0.007103063564953411</v>
      </c>
      <c r="M29" s="7">
        <f t="shared" si="7"/>
        <v>0.14591855901641476</v>
      </c>
    </row>
    <row r="30" spans="1:13" ht="15">
      <c r="A30" s="3">
        <f t="shared" si="8"/>
        <v>33</v>
      </c>
      <c r="B30" s="19">
        <f t="shared" si="0"/>
        <v>0.008613146891596991</v>
      </c>
      <c r="C30" s="14">
        <f t="shared" si="10"/>
        <v>116.10158430893622</v>
      </c>
      <c r="D30" s="25">
        <f t="shared" si="1"/>
        <v>13479.577879045026</v>
      </c>
      <c r="E30" s="30">
        <v>0.2057</v>
      </c>
      <c r="F30" s="30">
        <f t="shared" si="2"/>
        <v>0.017141666666666666</v>
      </c>
      <c r="G30" s="30">
        <f t="shared" si="9"/>
        <v>0.018109400292877643</v>
      </c>
      <c r="H30" s="30">
        <f t="shared" si="3"/>
        <v>0.02187739310465636</v>
      </c>
      <c r="I30" s="30">
        <f t="shared" si="4"/>
        <v>0.00025757162532671056</v>
      </c>
      <c r="J30" s="5"/>
      <c r="K30" s="6">
        <f t="shared" si="5"/>
        <v>0.00683384281078054</v>
      </c>
      <c r="L30" s="6">
        <f t="shared" si="6"/>
        <v>0.00894222722350911</v>
      </c>
      <c r="M30" s="7">
        <f t="shared" si="7"/>
        <v>0.11590723139701975</v>
      </c>
    </row>
    <row r="31" spans="1:13" ht="15">
      <c r="A31" s="3">
        <f t="shared" si="8"/>
        <v>34</v>
      </c>
      <c r="B31" s="19">
        <f t="shared" si="0"/>
        <v>0.007754816769997481</v>
      </c>
      <c r="C31" s="14">
        <f t="shared" si="10"/>
        <v>128.95211191435087</v>
      </c>
      <c r="D31" s="25">
        <f t="shared" si="1"/>
        <v>16628.64716717127</v>
      </c>
      <c r="E31" s="30">
        <v>0.2613</v>
      </c>
      <c r="F31" s="30">
        <f t="shared" si="2"/>
        <v>0.021775</v>
      </c>
      <c r="G31" s="30">
        <f t="shared" si="9"/>
        <v>0.01614002000006673</v>
      </c>
      <c r="H31" s="30">
        <f t="shared" si="3"/>
        <v>0.019697234595793603</v>
      </c>
      <c r="I31" s="30">
        <f t="shared" si="4"/>
        <v>0.00020459641446083014</v>
      </c>
      <c r="J31" s="5"/>
      <c r="K31" s="6">
        <f t="shared" si="5"/>
        <v>0.008603298374698497</v>
      </c>
      <c r="L31" s="6">
        <f t="shared" si="6"/>
        <v>0.011257597089713212</v>
      </c>
      <c r="M31" s="7">
        <f t="shared" si="7"/>
        <v>0.09206838650737356</v>
      </c>
    </row>
    <row r="32" spans="1:13" ht="15">
      <c r="A32" s="3">
        <f t="shared" si="8"/>
        <v>35</v>
      </c>
      <c r="B32" s="19">
        <f t="shared" si="0"/>
        <v>0.006985446887770031</v>
      </c>
      <c r="C32" s="14">
        <f t="shared" si="10"/>
        <v>143.15476390648368</v>
      </c>
      <c r="D32" s="25">
        <f t="shared" si="1"/>
        <v>20493.286429121083</v>
      </c>
      <c r="E32" s="30">
        <v>0.3307</v>
      </c>
      <c r="F32" s="30">
        <f t="shared" si="2"/>
        <v>0.027558333333333334</v>
      </c>
      <c r="G32" s="30">
        <f t="shared" si="9"/>
        <v>0.014384807966556888</v>
      </c>
      <c r="H32" s="30">
        <f t="shared" si="3"/>
        <v>0.01774303509493588</v>
      </c>
      <c r="I32" s="30">
        <f t="shared" si="4"/>
        <v>0.00016251670872958866</v>
      </c>
      <c r="J32" s="5"/>
      <c r="K32" s="6">
        <f t="shared" si="5"/>
        <v>0.010830910949155394</v>
      </c>
      <c r="L32" s="6">
        <f t="shared" si="6"/>
        <v>0.014172475051980023</v>
      </c>
      <c r="M32" s="7">
        <f t="shared" si="7"/>
        <v>0.0731325189283149</v>
      </c>
    </row>
    <row r="33" spans="1:13" ht="15">
      <c r="A33" s="3">
        <f t="shared" si="8"/>
        <v>36</v>
      </c>
      <c r="B33" s="19">
        <f t="shared" si="0"/>
        <v>0.006295608047500877</v>
      </c>
      <c r="C33" s="14">
        <f t="shared" si="10"/>
        <v>158.840892326034</v>
      </c>
      <c r="D33" s="25">
        <f t="shared" si="1"/>
        <v>25230.42907493073</v>
      </c>
      <c r="E33" s="30">
        <v>0.4148</v>
      </c>
      <c r="F33" s="30">
        <f t="shared" si="2"/>
        <v>0.03456666666666667</v>
      </c>
      <c r="G33" s="30">
        <f t="shared" si="9"/>
        <v>0.012820473595067597</v>
      </c>
      <c r="H33" s="30">
        <f t="shared" si="3"/>
        <v>0.015990844440652227</v>
      </c>
      <c r="I33" s="30">
        <f t="shared" si="4"/>
        <v>0.00012909161035837426</v>
      </c>
      <c r="J33" s="5"/>
      <c r="K33" s="6">
        <f t="shared" si="5"/>
        <v>0.013635309026771422</v>
      </c>
      <c r="L33" s="6">
        <f t="shared" si="6"/>
        <v>0.01784208899095653</v>
      </c>
      <c r="M33" s="7">
        <f t="shared" si="7"/>
        <v>0.05809122466126842</v>
      </c>
    </row>
    <row r="34" spans="1:13" ht="15">
      <c r="A34" s="3">
        <f t="shared" si="8"/>
        <v>37</v>
      </c>
      <c r="B34" s="19">
        <f t="shared" si="0"/>
        <v>0.00567688275494365</v>
      </c>
      <c r="C34" s="14">
        <f t="shared" si="10"/>
        <v>176.15301269506773</v>
      </c>
      <c r="D34" s="25">
        <f t="shared" si="1"/>
        <v>31029.883881548692</v>
      </c>
      <c r="E34" s="30">
        <v>0.5121</v>
      </c>
      <c r="F34" s="30">
        <f t="shared" si="2"/>
        <v>0.042675</v>
      </c>
      <c r="G34" s="30">
        <f t="shared" si="9"/>
        <v>0.011426259118922904</v>
      </c>
      <c r="H34" s="30">
        <f t="shared" si="3"/>
        <v>0.014419282197556872</v>
      </c>
      <c r="I34" s="30">
        <f t="shared" si="4"/>
        <v>0.00010254111097368211</v>
      </c>
      <c r="J34" s="5"/>
      <c r="K34" s="6">
        <f t="shared" si="5"/>
        <v>0.017165837031468952</v>
      </c>
      <c r="L34" s="6">
        <f t="shared" si="6"/>
        <v>0.02246185923020815</v>
      </c>
      <c r="M34" s="7">
        <f t="shared" si="7"/>
        <v>0.04614349993815695</v>
      </c>
    </row>
    <row r="35" spans="1:13" ht="15">
      <c r="A35" s="3">
        <f t="shared" si="8"/>
        <v>38</v>
      </c>
      <c r="B35" s="19">
        <f t="shared" si="0"/>
        <v>0.0051217559643537336</v>
      </c>
      <c r="C35" s="14">
        <f t="shared" si="10"/>
        <v>195.24553824113733</v>
      </c>
      <c r="D35" s="25">
        <f t="shared" si="1"/>
        <v>38120.82020307142</v>
      </c>
      <c r="E35" s="30">
        <v>0.6482</v>
      </c>
      <c r="F35" s="30">
        <f t="shared" si="2"/>
        <v>0.054016666666666664</v>
      </c>
      <c r="G35" s="30">
        <f t="shared" si="9"/>
        <v>0.010183664159099307</v>
      </c>
      <c r="H35" s="30">
        <f t="shared" si="3"/>
        <v>0.013009260149458484</v>
      </c>
      <c r="I35" s="30">
        <f t="shared" si="4"/>
        <v>8.145129966639163E-05</v>
      </c>
      <c r="J35" s="5"/>
      <c r="K35" s="6">
        <f t="shared" si="5"/>
        <v>0.0216105084536336</v>
      </c>
      <c r="L35" s="6">
        <f t="shared" si="6"/>
        <v>0.028277805381052384</v>
      </c>
      <c r="M35" s="7">
        <f t="shared" si="7"/>
        <v>0.036653084849876234</v>
      </c>
    </row>
    <row r="36" spans="1:13" ht="15">
      <c r="A36" s="3">
        <f t="shared" si="8"/>
        <v>39</v>
      </c>
      <c r="B36" s="19">
        <f t="shared" si="0"/>
        <v>0.004623517662253835</v>
      </c>
      <c r="C36" s="14">
        <f t="shared" si="10"/>
        <v>216.28553691141911</v>
      </c>
      <c r="D36" s="25">
        <f t="shared" si="1"/>
        <v>46779.43347706084</v>
      </c>
      <c r="E36" s="30">
        <v>0.8466</v>
      </c>
      <c r="F36" s="30">
        <f t="shared" si="2"/>
        <v>0.07055</v>
      </c>
      <c r="G36" s="30">
        <f t="shared" si="9"/>
        <v>0.009076200235436264</v>
      </c>
      <c r="H36" s="30">
        <f t="shared" si="3"/>
        <v>0.01174373486212474</v>
      </c>
      <c r="I36" s="30">
        <f t="shared" si="4"/>
        <v>6.46990670800034E-05</v>
      </c>
      <c r="J36" s="4">
        <f>I36*H36</f>
        <v>7.59808689614383E-07</v>
      </c>
      <c r="K36" s="6">
        <f t="shared" si="5"/>
        <v>0.027206018254071977</v>
      </c>
      <c r="L36" s="6">
        <f t="shared" si="6"/>
        <v>0.035599647783976646</v>
      </c>
      <c r="M36" s="7">
        <f t="shared" si="7"/>
        <v>0.02911458018600153</v>
      </c>
    </row>
    <row r="37" spans="1:13" ht="15">
      <c r="A37" s="3">
        <f t="shared" si="8"/>
        <v>40</v>
      </c>
      <c r="B37" s="20">
        <f t="shared" si="0"/>
        <v>0.004176176004612936</v>
      </c>
      <c r="C37" s="14">
        <f t="shared" si="10"/>
        <v>239.45350935770338</v>
      </c>
      <c r="D37" s="25">
        <f t="shared" si="1"/>
        <v>57337.98314371974</v>
      </c>
      <c r="E37" s="31">
        <v>1.0796</v>
      </c>
      <c r="F37" s="31">
        <f t="shared" si="2"/>
        <v>0.08996666666666665</v>
      </c>
      <c r="G37" s="31">
        <f t="shared" si="9"/>
        <v>0.008089171974522292</v>
      </c>
      <c r="H37" s="31">
        <f t="shared" si="3"/>
        <v>0.010607487051716859</v>
      </c>
      <c r="I37" s="31">
        <f t="shared" si="4"/>
        <v>5.139229574196697E-05</v>
      </c>
      <c r="J37" s="3">
        <f>I37*H37</f>
        <v>5.451431116409182E-07</v>
      </c>
      <c r="K37" s="8">
        <f t="shared" si="5"/>
        <v>0.0342503477337872</v>
      </c>
      <c r="L37" s="8">
        <f t="shared" si="6"/>
        <v>0.044817301246170116</v>
      </c>
      <c r="M37" s="9">
        <f t="shared" si="7"/>
        <v>0.023126533083885136</v>
      </c>
    </row>
    <row r="38" spans="1:13" ht="15">
      <c r="A38" s="3">
        <f t="shared" si="8"/>
        <v>41</v>
      </c>
      <c r="B38" s="20">
        <f t="shared" si="0"/>
        <v>0.003774379862030926</v>
      </c>
      <c r="C38" s="14">
        <f t="shared" si="10"/>
        <v>264.94418594685857</v>
      </c>
      <c r="D38" s="25">
        <f t="shared" si="1"/>
        <v>70195.42166704357</v>
      </c>
      <c r="E38" s="31">
        <v>1.323</v>
      </c>
      <c r="F38" s="31">
        <f t="shared" si="2"/>
        <v>0.11025</v>
      </c>
      <c r="G38" s="31">
        <f t="shared" si="9"/>
        <v>0.007209482111018196</v>
      </c>
      <c r="H38" s="31">
        <f t="shared" si="3"/>
        <v>0.009586924849558552</v>
      </c>
      <c r="I38" s="31">
        <f t="shared" si="4"/>
        <v>4.082235155514484E-05</v>
      </c>
      <c r="K38" s="8">
        <f t="shared" si="5"/>
        <v>0.04311863312485146</v>
      </c>
      <c r="L38" s="8">
        <f t="shared" si="6"/>
        <v>0.05642163942683794</v>
      </c>
      <c r="M38" s="9">
        <f t="shared" si="7"/>
        <v>0.01837005819981518</v>
      </c>
    </row>
    <row r="39" spans="1:13" ht="15">
      <c r="A39" s="3">
        <f t="shared" si="8"/>
        <v>42</v>
      </c>
      <c r="B39" s="20">
        <f t="shared" si="0"/>
        <v>0.00341334975195647</v>
      </c>
      <c r="C39" s="14">
        <f t="shared" si="10"/>
        <v>292.96734078505085</v>
      </c>
      <c r="D39" s="25">
        <f t="shared" si="1"/>
        <v>85829.86276666413</v>
      </c>
      <c r="E39" s="31">
        <v>1.659</v>
      </c>
      <c r="F39" s="31"/>
      <c r="G39" s="31">
        <f t="shared" si="9"/>
        <v>0.00642545769490342</v>
      </c>
      <c r="H39" s="31">
        <f t="shared" si="3"/>
        <v>0.008669908369969434</v>
      </c>
      <c r="I39" s="31">
        <f t="shared" si="4"/>
        <v>3.2426346448092204E-05</v>
      </c>
      <c r="K39" s="8">
        <f t="shared" si="5"/>
        <v>0.05428314296270528</v>
      </c>
      <c r="L39" s="8">
        <f t="shared" si="6"/>
        <v>0.07103063564953403</v>
      </c>
      <c r="M39" s="9">
        <f t="shared" si="7"/>
        <v>0.014591855901641491</v>
      </c>
    </row>
    <row r="40" spans="1:12" ht="15">
      <c r="A40" s="3">
        <f t="shared" si="8"/>
        <v>43</v>
      </c>
      <c r="C40" s="14" t="e">
        <f t="shared" si="10"/>
        <v>#DIV/0!</v>
      </c>
      <c r="D40" s="25" t="e">
        <f t="shared" si="1"/>
        <v>#DIV/0!</v>
      </c>
      <c r="E40" s="31">
        <v>2.143</v>
      </c>
      <c r="K40" s="8"/>
      <c r="L40" s="10"/>
    </row>
    <row r="41" spans="1:5" ht="15">
      <c r="A41" s="3">
        <f t="shared" si="8"/>
        <v>44</v>
      </c>
      <c r="C41" s="14" t="e">
        <f t="shared" si="10"/>
        <v>#DIV/0!</v>
      </c>
      <c r="D41" s="25" t="e">
        <f t="shared" si="1"/>
        <v>#DIV/0!</v>
      </c>
      <c r="E41" s="31">
        <v>2.593</v>
      </c>
    </row>
    <row r="42" spans="1:15" ht="15">
      <c r="A42" s="3" t="str">
        <f aca="true" t="shared" si="11" ref="A42:A73">FIXED(N42,0,TRUE)&amp;"X"&amp;FIXED(O42,0,TRUE)</f>
        <v>3X38</v>
      </c>
      <c r="B42" s="20">
        <v>0.011</v>
      </c>
      <c r="C42" s="15">
        <f aca="true" t="shared" si="12" ref="C42:C73">1/B42</f>
        <v>90.90909090909092</v>
      </c>
      <c r="D42" s="25">
        <f aca="true" t="shared" si="13" ref="D42:D73">C42^2</f>
        <v>8264.462809917357</v>
      </c>
      <c r="E42" s="31">
        <f aca="true" t="shared" si="14" ref="E42:E73">VLOOKUP($O42,$A$10:$Q$100,5)/$N42</f>
        <v>0.21606666666666666</v>
      </c>
      <c r="F42" s="30">
        <f aca="true" t="shared" si="15" ref="F42:F73">E42/12</f>
        <v>0.018005555555555556</v>
      </c>
      <c r="G42" s="31">
        <f aca="true" t="shared" si="16" ref="G42:G73">H42-0.00508</f>
        <v>0.02286</v>
      </c>
      <c r="H42" s="31">
        <f aca="true" t="shared" si="17" ref="H42:H73">B42*2.54</f>
        <v>0.02794</v>
      </c>
      <c r="I42" s="31">
        <f aca="true" t="shared" si="18" ref="I42:I73">VLOOKUP($O42,$A$10:$Q$100,9)*$N42</f>
        <v>0.0002443538989991749</v>
      </c>
      <c r="K42" s="3">
        <f aca="true" t="shared" si="19" ref="K42:K73">VLOOKUP($O42,$A$10:$Q$100,11)/$N42</f>
        <v>0.007203502817877867</v>
      </c>
      <c r="L42" s="3">
        <f aca="true" t="shared" si="20" ref="L42:L73">VLOOKUP($O42,$A$10:$Q$100,12)/$N42</f>
        <v>0.00942593512701746</v>
      </c>
      <c r="M42" s="9">
        <f aca="true" t="shared" si="21" ref="M42:M73">$M$4*I42</f>
        <v>0.10995925454962871</v>
      </c>
      <c r="N42" s="3">
        <v>3</v>
      </c>
      <c r="O42" s="3">
        <v>38</v>
      </c>
    </row>
    <row r="43" spans="1:15" ht="15">
      <c r="A43" s="3" t="str">
        <f t="shared" si="11"/>
        <v>4X38</v>
      </c>
      <c r="B43" s="20">
        <v>0.013</v>
      </c>
      <c r="C43" s="15">
        <f t="shared" si="12"/>
        <v>76.92307692307692</v>
      </c>
      <c r="D43" s="25">
        <f t="shared" si="13"/>
        <v>5917.159763313609</v>
      </c>
      <c r="E43" s="31">
        <f t="shared" si="14"/>
        <v>0.16205</v>
      </c>
      <c r="F43" s="30">
        <f t="shared" si="15"/>
        <v>0.013504166666666666</v>
      </c>
      <c r="G43" s="31">
        <f t="shared" si="16"/>
        <v>0.02794</v>
      </c>
      <c r="H43" s="31">
        <f t="shared" si="17"/>
        <v>0.03302</v>
      </c>
      <c r="I43" s="31">
        <f t="shared" si="18"/>
        <v>0.0003258051986655665</v>
      </c>
      <c r="K43" s="3">
        <f t="shared" si="19"/>
        <v>0.0054026271134084</v>
      </c>
      <c r="L43" s="3">
        <f t="shared" si="20"/>
        <v>0.007069451345263096</v>
      </c>
      <c r="M43" s="9">
        <f t="shared" si="21"/>
        <v>0.14661233939950494</v>
      </c>
      <c r="N43" s="3">
        <v>4</v>
      </c>
      <c r="O43" s="3">
        <v>38</v>
      </c>
    </row>
    <row r="44" spans="1:15" ht="15">
      <c r="A44" s="3" t="str">
        <f t="shared" si="11"/>
        <v>5X38</v>
      </c>
      <c r="B44" s="20">
        <v>0.014</v>
      </c>
      <c r="C44" s="15">
        <f t="shared" si="12"/>
        <v>71.42857142857143</v>
      </c>
      <c r="D44" s="25">
        <f t="shared" si="13"/>
        <v>5102.040816326531</v>
      </c>
      <c r="E44" s="31">
        <f t="shared" si="14"/>
        <v>0.12964</v>
      </c>
      <c r="F44" s="30">
        <f t="shared" si="15"/>
        <v>0.010803333333333333</v>
      </c>
      <c r="G44" s="31">
        <f t="shared" si="16"/>
        <v>0.03048</v>
      </c>
      <c r="H44" s="31">
        <f t="shared" si="17"/>
        <v>0.03556</v>
      </c>
      <c r="I44" s="31">
        <f t="shared" si="18"/>
        <v>0.0004072564983319581</v>
      </c>
      <c r="K44" s="3">
        <f t="shared" si="19"/>
        <v>0.00432210169072672</v>
      </c>
      <c r="L44" s="3">
        <f t="shared" si="20"/>
        <v>0.005655561076210477</v>
      </c>
      <c r="M44" s="9">
        <f t="shared" si="21"/>
        <v>0.18326542424938114</v>
      </c>
      <c r="N44" s="3">
        <v>5</v>
      </c>
      <c r="O44" s="3">
        <v>38</v>
      </c>
    </row>
    <row r="45" spans="1:15" ht="15">
      <c r="A45" s="3" t="str">
        <f t="shared" si="11"/>
        <v>6X38</v>
      </c>
      <c r="B45" s="20">
        <v>0.015</v>
      </c>
      <c r="C45" s="15">
        <f t="shared" si="12"/>
        <v>66.66666666666667</v>
      </c>
      <c r="D45" s="25">
        <f t="shared" si="13"/>
        <v>4444.444444444445</v>
      </c>
      <c r="E45" s="31">
        <f t="shared" si="14"/>
        <v>0.10803333333333333</v>
      </c>
      <c r="F45" s="30">
        <f t="shared" si="15"/>
        <v>0.009002777777777778</v>
      </c>
      <c r="G45" s="31">
        <f t="shared" si="16"/>
        <v>0.03302</v>
      </c>
      <c r="H45" s="31">
        <f t="shared" si="17"/>
        <v>0.0381</v>
      </c>
      <c r="I45" s="31">
        <f t="shared" si="18"/>
        <v>0.0004887077979983498</v>
      </c>
      <c r="K45" s="3">
        <f t="shared" si="19"/>
        <v>0.0036017514089389333</v>
      </c>
      <c r="L45" s="3">
        <f t="shared" si="20"/>
        <v>0.00471296756350873</v>
      </c>
      <c r="M45" s="9">
        <f t="shared" si="21"/>
        <v>0.21991850909925742</v>
      </c>
      <c r="N45" s="3">
        <v>6</v>
      </c>
      <c r="O45" s="3">
        <v>38</v>
      </c>
    </row>
    <row r="46" spans="1:15" ht="15">
      <c r="A46" s="3" t="str">
        <f t="shared" si="11"/>
        <v>7X38</v>
      </c>
      <c r="B46" s="20">
        <v>0.016</v>
      </c>
      <c r="C46" s="15">
        <f t="shared" si="12"/>
        <v>62.5</v>
      </c>
      <c r="D46" s="25">
        <f t="shared" si="13"/>
        <v>3906.25</v>
      </c>
      <c r="E46" s="31">
        <f t="shared" si="14"/>
        <v>0.0926</v>
      </c>
      <c r="F46" s="30">
        <f t="shared" si="15"/>
        <v>0.007716666666666667</v>
      </c>
      <c r="G46" s="31">
        <f t="shared" si="16"/>
        <v>0.03556</v>
      </c>
      <c r="H46" s="31">
        <f t="shared" si="17"/>
        <v>0.04064</v>
      </c>
      <c r="I46" s="31">
        <f t="shared" si="18"/>
        <v>0.0005701590976647414</v>
      </c>
      <c r="K46" s="3">
        <f t="shared" si="19"/>
        <v>0.0030872154933762287</v>
      </c>
      <c r="L46" s="3">
        <f t="shared" si="20"/>
        <v>0.004039686483007484</v>
      </c>
      <c r="M46" s="9">
        <f t="shared" si="21"/>
        <v>0.25657159394913365</v>
      </c>
      <c r="N46" s="3">
        <v>7</v>
      </c>
      <c r="O46" s="3">
        <v>38</v>
      </c>
    </row>
    <row r="47" spans="1:15" ht="15">
      <c r="A47" s="3" t="str">
        <f t="shared" si="11"/>
        <v>8X38</v>
      </c>
      <c r="B47" s="20">
        <v>0.017</v>
      </c>
      <c r="C47" s="15">
        <f t="shared" si="12"/>
        <v>58.8235294117647</v>
      </c>
      <c r="D47" s="25">
        <f t="shared" si="13"/>
        <v>3460.207612456747</v>
      </c>
      <c r="E47" s="31">
        <f t="shared" si="14"/>
        <v>0.081025</v>
      </c>
      <c r="F47" s="30">
        <f t="shared" si="15"/>
        <v>0.006752083333333333</v>
      </c>
      <c r="G47" s="31">
        <f t="shared" si="16"/>
        <v>0.0381</v>
      </c>
      <c r="H47" s="31">
        <f t="shared" si="17"/>
        <v>0.04318</v>
      </c>
      <c r="I47" s="31">
        <f t="shared" si="18"/>
        <v>0.000651610397331133</v>
      </c>
      <c r="K47" s="3">
        <f t="shared" si="19"/>
        <v>0.0027013135567042</v>
      </c>
      <c r="L47" s="3">
        <f t="shared" si="20"/>
        <v>0.003534725672631548</v>
      </c>
      <c r="M47" s="9">
        <f t="shared" si="21"/>
        <v>0.2932246787990099</v>
      </c>
      <c r="N47" s="3">
        <v>8</v>
      </c>
      <c r="O47" s="3">
        <v>38</v>
      </c>
    </row>
    <row r="48" spans="1:15" ht="15">
      <c r="A48" s="3" t="str">
        <f t="shared" si="11"/>
        <v>9X38</v>
      </c>
      <c r="B48" s="20">
        <v>0.018</v>
      </c>
      <c r="C48" s="15">
        <f t="shared" si="12"/>
        <v>55.55555555555556</v>
      </c>
      <c r="D48" s="25">
        <f t="shared" si="13"/>
        <v>3086.41975308642</v>
      </c>
      <c r="E48" s="31">
        <f t="shared" si="14"/>
        <v>0.07202222222222222</v>
      </c>
      <c r="F48" s="30">
        <f t="shared" si="15"/>
        <v>0.006001851851851852</v>
      </c>
      <c r="G48" s="31">
        <f t="shared" si="16"/>
        <v>0.040639999999999996</v>
      </c>
      <c r="H48" s="31">
        <f t="shared" si="17"/>
        <v>0.04572</v>
      </c>
      <c r="I48" s="31">
        <f t="shared" si="18"/>
        <v>0.0007330616969975246</v>
      </c>
      <c r="K48" s="3">
        <f t="shared" si="19"/>
        <v>0.002401167605959289</v>
      </c>
      <c r="L48" s="3">
        <f t="shared" si="20"/>
        <v>0.003141978375672487</v>
      </c>
      <c r="M48" s="9">
        <f t="shared" si="21"/>
        <v>0.32987776364888605</v>
      </c>
      <c r="N48" s="3">
        <v>9</v>
      </c>
      <c r="O48" s="3">
        <v>38</v>
      </c>
    </row>
    <row r="49" spans="1:15" ht="15">
      <c r="A49" s="3" t="str">
        <f t="shared" si="11"/>
        <v>10X38</v>
      </c>
      <c r="B49" s="20">
        <v>0.019</v>
      </c>
      <c r="C49" s="15">
        <f t="shared" si="12"/>
        <v>52.631578947368425</v>
      </c>
      <c r="D49" s="25">
        <f t="shared" si="13"/>
        <v>2770.0831024930753</v>
      </c>
      <c r="E49" s="31">
        <f t="shared" si="14"/>
        <v>0.06482</v>
      </c>
      <c r="F49" s="30">
        <f t="shared" si="15"/>
        <v>0.005401666666666667</v>
      </c>
      <c r="G49" s="31">
        <f t="shared" si="16"/>
        <v>0.043179999999999996</v>
      </c>
      <c r="H49" s="31">
        <f t="shared" si="17"/>
        <v>0.04826</v>
      </c>
      <c r="I49" s="31">
        <f t="shared" si="18"/>
        <v>0.0008145129966639162</v>
      </c>
      <c r="K49" s="3">
        <f t="shared" si="19"/>
        <v>0.00216105084536336</v>
      </c>
      <c r="L49" s="3">
        <f t="shared" si="20"/>
        <v>0.0028277805381052385</v>
      </c>
      <c r="M49" s="9">
        <f t="shared" si="21"/>
        <v>0.3665308484987623</v>
      </c>
      <c r="N49" s="3">
        <v>10</v>
      </c>
      <c r="O49" s="3">
        <v>38</v>
      </c>
    </row>
    <row r="50" spans="1:15" ht="15">
      <c r="A50" s="3" t="str">
        <f t="shared" si="11"/>
        <v>15X38</v>
      </c>
      <c r="B50" s="20">
        <v>0.022</v>
      </c>
      <c r="C50" s="15">
        <f t="shared" si="12"/>
        <v>45.45454545454546</v>
      </c>
      <c r="D50" s="25">
        <f t="shared" si="13"/>
        <v>2066.1157024793392</v>
      </c>
      <c r="E50" s="31">
        <f t="shared" si="14"/>
        <v>0.04321333333333333</v>
      </c>
      <c r="F50" s="30">
        <f t="shared" si="15"/>
        <v>0.003601111111111111</v>
      </c>
      <c r="G50" s="31">
        <f t="shared" si="16"/>
        <v>0.0508</v>
      </c>
      <c r="H50" s="31">
        <f t="shared" si="17"/>
        <v>0.05588</v>
      </c>
      <c r="I50" s="31">
        <f t="shared" si="18"/>
        <v>0.0012217694949958743</v>
      </c>
      <c r="K50" s="3">
        <f t="shared" si="19"/>
        <v>0.0014407005635755734</v>
      </c>
      <c r="L50" s="3">
        <f t="shared" si="20"/>
        <v>0.0018851870254034922</v>
      </c>
      <c r="M50" s="9">
        <f t="shared" si="21"/>
        <v>0.5497962727481435</v>
      </c>
      <c r="N50" s="3">
        <v>15</v>
      </c>
      <c r="O50" s="3">
        <v>38</v>
      </c>
    </row>
    <row r="51" spans="1:15" ht="15">
      <c r="A51" s="3" t="str">
        <f t="shared" si="11"/>
        <v>20X38</v>
      </c>
      <c r="B51" s="20">
        <v>0.025</v>
      </c>
      <c r="C51" s="15">
        <f t="shared" si="12"/>
        <v>40</v>
      </c>
      <c r="D51" s="25">
        <f t="shared" si="13"/>
        <v>1600</v>
      </c>
      <c r="E51" s="31">
        <f t="shared" si="14"/>
        <v>0.03241</v>
      </c>
      <c r="F51" s="30">
        <f t="shared" si="15"/>
        <v>0.0027008333333333333</v>
      </c>
      <c r="G51" s="31">
        <f t="shared" si="16"/>
        <v>0.05842</v>
      </c>
      <c r="H51" s="31">
        <f t="shared" si="17"/>
        <v>0.0635</v>
      </c>
      <c r="I51" s="31">
        <f t="shared" si="18"/>
        <v>0.0016290259933278324</v>
      </c>
      <c r="K51" s="3">
        <f t="shared" si="19"/>
        <v>0.00108052542268168</v>
      </c>
      <c r="L51" s="3">
        <f t="shared" si="20"/>
        <v>0.0014138902690526193</v>
      </c>
      <c r="M51" s="9">
        <f t="shared" si="21"/>
        <v>0.7330616969975245</v>
      </c>
      <c r="N51" s="3">
        <v>20</v>
      </c>
      <c r="O51" s="3">
        <v>38</v>
      </c>
    </row>
    <row r="52" spans="1:15" ht="15">
      <c r="A52" s="3" t="str">
        <f t="shared" si="11"/>
        <v>25X38</v>
      </c>
      <c r="B52" s="20">
        <v>0.028</v>
      </c>
      <c r="C52" s="15">
        <f t="shared" si="12"/>
        <v>35.714285714285715</v>
      </c>
      <c r="D52" s="25">
        <f t="shared" si="13"/>
        <v>1275.5102040816328</v>
      </c>
      <c r="E52" s="31">
        <f t="shared" si="14"/>
        <v>0.025928</v>
      </c>
      <c r="F52" s="30">
        <f t="shared" si="15"/>
        <v>0.0021606666666666666</v>
      </c>
      <c r="G52" s="31">
        <f t="shared" si="16"/>
        <v>0.06604</v>
      </c>
      <c r="H52" s="31">
        <f t="shared" si="17"/>
        <v>0.07112</v>
      </c>
      <c r="I52" s="31">
        <f t="shared" si="18"/>
        <v>0.0020362824916597905</v>
      </c>
      <c r="K52" s="3">
        <f t="shared" si="19"/>
        <v>0.000864420338145344</v>
      </c>
      <c r="L52" s="3">
        <f t="shared" si="20"/>
        <v>0.0011311122152420953</v>
      </c>
      <c r="M52" s="9">
        <f t="shared" si="21"/>
        <v>0.9163271212469057</v>
      </c>
      <c r="N52" s="3">
        <v>25</v>
      </c>
      <c r="O52" s="3">
        <v>38</v>
      </c>
    </row>
    <row r="53" spans="1:15" ht="15">
      <c r="A53" s="3" t="str">
        <f t="shared" si="11"/>
        <v>30X38</v>
      </c>
      <c r="B53" s="20">
        <v>0.031</v>
      </c>
      <c r="C53" s="15">
        <f t="shared" si="12"/>
        <v>32.25806451612903</v>
      </c>
      <c r="D53" s="25">
        <f t="shared" si="13"/>
        <v>1040.5827263267429</v>
      </c>
      <c r="E53" s="31">
        <f t="shared" si="14"/>
        <v>0.021606666666666666</v>
      </c>
      <c r="F53" s="30">
        <f t="shared" si="15"/>
        <v>0.0018005555555555555</v>
      </c>
      <c r="G53" s="31">
        <f t="shared" si="16"/>
        <v>0.07366</v>
      </c>
      <c r="H53" s="31">
        <f t="shared" si="17"/>
        <v>0.07874</v>
      </c>
      <c r="I53" s="31">
        <f t="shared" si="18"/>
        <v>0.0024435389899917486</v>
      </c>
      <c r="K53" s="3">
        <f t="shared" si="19"/>
        <v>0.0007203502817877867</v>
      </c>
      <c r="L53" s="3">
        <f t="shared" si="20"/>
        <v>0.0009425935127017461</v>
      </c>
      <c r="M53" s="9">
        <f t="shared" si="21"/>
        <v>1.099592545496287</v>
      </c>
      <c r="N53" s="3">
        <v>30</v>
      </c>
      <c r="O53" s="3">
        <v>38</v>
      </c>
    </row>
    <row r="54" spans="1:15" ht="15">
      <c r="A54" s="3" t="str">
        <f t="shared" si="11"/>
        <v>40X38</v>
      </c>
      <c r="B54" s="20">
        <v>0.035</v>
      </c>
      <c r="C54" s="15">
        <f t="shared" si="12"/>
        <v>28.57142857142857</v>
      </c>
      <c r="D54" s="25">
        <f t="shared" si="13"/>
        <v>816.3265306122448</v>
      </c>
      <c r="E54" s="31">
        <f t="shared" si="14"/>
        <v>0.016205</v>
      </c>
      <c r="F54" s="30">
        <f t="shared" si="15"/>
        <v>0.0013504166666666666</v>
      </c>
      <c r="G54" s="31">
        <f t="shared" si="16"/>
        <v>0.08382</v>
      </c>
      <c r="H54" s="31">
        <f t="shared" si="17"/>
        <v>0.0889</v>
      </c>
      <c r="I54" s="31">
        <f t="shared" si="18"/>
        <v>0.003258051986655665</v>
      </c>
      <c r="K54" s="3">
        <f t="shared" si="19"/>
        <v>0.00054026271134084</v>
      </c>
      <c r="L54" s="3">
        <f t="shared" si="20"/>
        <v>0.0007069451345263096</v>
      </c>
      <c r="M54" s="9">
        <f t="shared" si="21"/>
        <v>1.466123393995049</v>
      </c>
      <c r="N54" s="3">
        <v>40</v>
      </c>
      <c r="O54" s="3">
        <v>38</v>
      </c>
    </row>
    <row r="55" spans="1:15" ht="15">
      <c r="A55" s="3" t="str">
        <f t="shared" si="11"/>
        <v>50X38</v>
      </c>
      <c r="B55" s="20">
        <v>0.039</v>
      </c>
      <c r="C55" s="15">
        <f t="shared" si="12"/>
        <v>25.641025641025642</v>
      </c>
      <c r="D55" s="25">
        <f t="shared" si="13"/>
        <v>657.4621959237345</v>
      </c>
      <c r="E55" s="31">
        <f t="shared" si="14"/>
        <v>0.012964</v>
      </c>
      <c r="F55" s="30">
        <f t="shared" si="15"/>
        <v>0.0010803333333333333</v>
      </c>
      <c r="G55" s="31">
        <f t="shared" si="16"/>
        <v>0.09398</v>
      </c>
      <c r="H55" s="31">
        <f t="shared" si="17"/>
        <v>0.09906</v>
      </c>
      <c r="I55" s="31">
        <f t="shared" si="18"/>
        <v>0.004072564983319581</v>
      </c>
      <c r="K55" s="3">
        <f t="shared" si="19"/>
        <v>0.000432210169072672</v>
      </c>
      <c r="L55" s="3">
        <f t="shared" si="20"/>
        <v>0.0005655561076210476</v>
      </c>
      <c r="M55" s="9">
        <f t="shared" si="21"/>
        <v>1.8326542424938115</v>
      </c>
      <c r="N55" s="3">
        <v>50</v>
      </c>
      <c r="O55" s="3">
        <v>38</v>
      </c>
    </row>
    <row r="56" spans="1:15" ht="15">
      <c r="A56" s="3" t="str">
        <f t="shared" si="11"/>
        <v>60X38</v>
      </c>
      <c r="B56" s="20">
        <v>0.043</v>
      </c>
      <c r="C56" s="15">
        <f t="shared" si="12"/>
        <v>23.255813953488374</v>
      </c>
      <c r="D56" s="25">
        <f t="shared" si="13"/>
        <v>540.8328826392645</v>
      </c>
      <c r="E56" s="31">
        <f t="shared" si="14"/>
        <v>0.010803333333333333</v>
      </c>
      <c r="F56" s="30">
        <f t="shared" si="15"/>
        <v>0.0009002777777777777</v>
      </c>
      <c r="G56" s="31">
        <f t="shared" si="16"/>
        <v>0.10414</v>
      </c>
      <c r="H56" s="31">
        <f t="shared" si="17"/>
        <v>0.10922</v>
      </c>
      <c r="I56" s="31">
        <f t="shared" si="18"/>
        <v>0.004887077979983497</v>
      </c>
      <c r="K56" s="3">
        <f t="shared" si="19"/>
        <v>0.00036017514089389335</v>
      </c>
      <c r="L56" s="3">
        <f t="shared" si="20"/>
        <v>0.00047129675635087305</v>
      </c>
      <c r="M56" s="9">
        <f t="shared" si="21"/>
        <v>2.199185090992574</v>
      </c>
      <c r="N56" s="3">
        <v>60</v>
      </c>
      <c r="O56" s="3">
        <v>38</v>
      </c>
    </row>
    <row r="57" spans="1:15" ht="15">
      <c r="A57" s="3" t="str">
        <f t="shared" si="11"/>
        <v>3X36</v>
      </c>
      <c r="B57" s="20">
        <v>0.013</v>
      </c>
      <c r="C57" s="15">
        <f t="shared" si="12"/>
        <v>76.92307692307692</v>
      </c>
      <c r="D57" s="25">
        <f t="shared" si="13"/>
        <v>5917.159763313609</v>
      </c>
      <c r="E57" s="31">
        <f t="shared" si="14"/>
        <v>0.13826666666666668</v>
      </c>
      <c r="F57" s="30">
        <f t="shared" si="15"/>
        <v>0.011522222222222224</v>
      </c>
      <c r="G57" s="31">
        <f t="shared" si="16"/>
        <v>0.02794</v>
      </c>
      <c r="H57" s="31">
        <f t="shared" si="17"/>
        <v>0.03302</v>
      </c>
      <c r="I57" s="31">
        <f t="shared" si="18"/>
        <v>0.0003872748310751228</v>
      </c>
      <c r="K57" s="3">
        <f t="shared" si="19"/>
        <v>0.004545103008923807</v>
      </c>
      <c r="L57" s="3">
        <f t="shared" si="20"/>
        <v>0.00594736299698551</v>
      </c>
      <c r="M57" s="9">
        <f t="shared" si="21"/>
        <v>0.17427367398380525</v>
      </c>
      <c r="N57" s="3">
        <v>3</v>
      </c>
      <c r="O57" s="3">
        <v>36</v>
      </c>
    </row>
    <row r="58" spans="1:15" ht="15">
      <c r="A58" s="3" t="str">
        <f t="shared" si="11"/>
        <v>4X36</v>
      </c>
      <c r="B58" s="20">
        <v>0.015</v>
      </c>
      <c r="C58" s="15">
        <f t="shared" si="12"/>
        <v>66.66666666666667</v>
      </c>
      <c r="D58" s="25">
        <f t="shared" si="13"/>
        <v>4444.444444444445</v>
      </c>
      <c r="E58" s="31">
        <f t="shared" si="14"/>
        <v>0.1037</v>
      </c>
      <c r="F58" s="30">
        <f t="shared" si="15"/>
        <v>0.008641666666666667</v>
      </c>
      <c r="G58" s="31">
        <f t="shared" si="16"/>
        <v>0.03302</v>
      </c>
      <c r="H58" s="31">
        <f t="shared" si="17"/>
        <v>0.0381</v>
      </c>
      <c r="I58" s="31">
        <f t="shared" si="18"/>
        <v>0.000516366441433497</v>
      </c>
      <c r="K58" s="3">
        <f t="shared" si="19"/>
        <v>0.0034088272566928555</v>
      </c>
      <c r="L58" s="3">
        <f t="shared" si="20"/>
        <v>0.004460522247739133</v>
      </c>
      <c r="M58" s="9">
        <f t="shared" si="21"/>
        <v>0.23236489864507368</v>
      </c>
      <c r="N58" s="3">
        <v>4</v>
      </c>
      <c r="O58" s="3">
        <v>36</v>
      </c>
    </row>
    <row r="59" spans="1:15" ht="15">
      <c r="A59" s="3" t="str">
        <f t="shared" si="11"/>
        <v>5X36</v>
      </c>
      <c r="B59" s="20">
        <v>0.017</v>
      </c>
      <c r="C59" s="15">
        <f t="shared" si="12"/>
        <v>58.8235294117647</v>
      </c>
      <c r="D59" s="25">
        <f t="shared" si="13"/>
        <v>3460.207612456747</v>
      </c>
      <c r="E59" s="31">
        <f t="shared" si="14"/>
        <v>0.08296</v>
      </c>
      <c r="F59" s="30">
        <f t="shared" si="15"/>
        <v>0.006913333333333334</v>
      </c>
      <c r="G59" s="31">
        <f t="shared" si="16"/>
        <v>0.0381</v>
      </c>
      <c r="H59" s="31">
        <f t="shared" si="17"/>
        <v>0.04318</v>
      </c>
      <c r="I59" s="31">
        <f t="shared" si="18"/>
        <v>0.0006454580517918714</v>
      </c>
      <c r="K59" s="3">
        <f t="shared" si="19"/>
        <v>0.0027270618053542844</v>
      </c>
      <c r="L59" s="3">
        <f t="shared" si="20"/>
        <v>0.0035684177981913064</v>
      </c>
      <c r="M59" s="9">
        <f t="shared" si="21"/>
        <v>0.29045612330634213</v>
      </c>
      <c r="N59" s="3">
        <v>5</v>
      </c>
      <c r="O59" s="3">
        <v>36</v>
      </c>
    </row>
    <row r="60" spans="1:15" ht="15">
      <c r="A60" s="3" t="str">
        <f t="shared" si="11"/>
        <v>6X36</v>
      </c>
      <c r="B60" s="20">
        <v>0.018</v>
      </c>
      <c r="C60" s="15">
        <f t="shared" si="12"/>
        <v>55.55555555555556</v>
      </c>
      <c r="D60" s="25">
        <f t="shared" si="13"/>
        <v>3086.41975308642</v>
      </c>
      <c r="E60" s="31">
        <f t="shared" si="14"/>
        <v>0.06913333333333334</v>
      </c>
      <c r="F60" s="30">
        <f t="shared" si="15"/>
        <v>0.005761111111111112</v>
      </c>
      <c r="G60" s="31">
        <f t="shared" si="16"/>
        <v>0.040639999999999996</v>
      </c>
      <c r="H60" s="31">
        <f t="shared" si="17"/>
        <v>0.04572</v>
      </c>
      <c r="I60" s="31">
        <f t="shared" si="18"/>
        <v>0.0007745496621502456</v>
      </c>
      <c r="K60" s="3">
        <f t="shared" si="19"/>
        <v>0.0022725515044619035</v>
      </c>
      <c r="L60" s="3">
        <f t="shared" si="20"/>
        <v>0.002973681498492755</v>
      </c>
      <c r="M60" s="9">
        <f t="shared" si="21"/>
        <v>0.3485473479676105</v>
      </c>
      <c r="N60" s="3">
        <v>6</v>
      </c>
      <c r="O60" s="3">
        <v>36</v>
      </c>
    </row>
    <row r="61" spans="1:15" ht="15">
      <c r="A61" s="3" t="str">
        <f t="shared" si="11"/>
        <v>7X36</v>
      </c>
      <c r="B61" s="20">
        <v>0.019</v>
      </c>
      <c r="C61" s="15">
        <f t="shared" si="12"/>
        <v>52.631578947368425</v>
      </c>
      <c r="D61" s="25">
        <f t="shared" si="13"/>
        <v>2770.0831024930753</v>
      </c>
      <c r="E61" s="31">
        <f t="shared" si="14"/>
        <v>0.059257142857142855</v>
      </c>
      <c r="F61" s="30">
        <f t="shared" si="15"/>
        <v>0.004938095238095238</v>
      </c>
      <c r="G61" s="31">
        <f t="shared" si="16"/>
        <v>0.043179999999999996</v>
      </c>
      <c r="H61" s="31">
        <f t="shared" si="17"/>
        <v>0.04826</v>
      </c>
      <c r="I61" s="31">
        <f t="shared" si="18"/>
        <v>0.0009036412725086198</v>
      </c>
      <c r="K61" s="3">
        <f t="shared" si="19"/>
        <v>0.0019479012895387746</v>
      </c>
      <c r="L61" s="3">
        <f t="shared" si="20"/>
        <v>0.002548869855850933</v>
      </c>
      <c r="M61" s="9">
        <f t="shared" si="21"/>
        <v>0.4066385726288789</v>
      </c>
      <c r="N61" s="3">
        <v>7</v>
      </c>
      <c r="O61" s="3">
        <v>36</v>
      </c>
    </row>
    <row r="62" spans="1:15" ht="15">
      <c r="A62" s="3" t="str">
        <f t="shared" si="11"/>
        <v>8X36</v>
      </c>
      <c r="B62" s="20">
        <v>0.021</v>
      </c>
      <c r="C62" s="15">
        <f t="shared" si="12"/>
        <v>47.61904761904761</v>
      </c>
      <c r="D62" s="25">
        <f t="shared" si="13"/>
        <v>2267.5736961451244</v>
      </c>
      <c r="E62" s="31">
        <f t="shared" si="14"/>
        <v>0.05185</v>
      </c>
      <c r="F62" s="30">
        <f t="shared" si="15"/>
        <v>0.004320833333333334</v>
      </c>
      <c r="G62" s="31">
        <f t="shared" si="16"/>
        <v>0.048260000000000004</v>
      </c>
      <c r="H62" s="31">
        <f t="shared" si="17"/>
        <v>0.053340000000000005</v>
      </c>
      <c r="I62" s="31">
        <f t="shared" si="18"/>
        <v>0.001032732882866994</v>
      </c>
      <c r="K62" s="3">
        <f t="shared" si="19"/>
        <v>0.0017044136283464277</v>
      </c>
      <c r="L62" s="3">
        <f t="shared" si="20"/>
        <v>0.0022302611238695664</v>
      </c>
      <c r="M62" s="9">
        <f t="shared" si="21"/>
        <v>0.46472979729014735</v>
      </c>
      <c r="N62" s="3">
        <v>8</v>
      </c>
      <c r="O62" s="3">
        <v>36</v>
      </c>
    </row>
    <row r="63" spans="1:15" ht="15">
      <c r="A63" s="3" t="str">
        <f t="shared" si="11"/>
        <v>9X36</v>
      </c>
      <c r="B63" s="20">
        <v>0.022</v>
      </c>
      <c r="C63" s="15">
        <f t="shared" si="12"/>
        <v>45.45454545454546</v>
      </c>
      <c r="D63" s="25">
        <f t="shared" si="13"/>
        <v>2066.1157024793392</v>
      </c>
      <c r="E63" s="31">
        <f t="shared" si="14"/>
        <v>0.04608888888888889</v>
      </c>
      <c r="F63" s="30">
        <f t="shared" si="15"/>
        <v>0.0038407407407407405</v>
      </c>
      <c r="G63" s="31">
        <f t="shared" si="16"/>
        <v>0.0508</v>
      </c>
      <c r="H63" s="31">
        <f t="shared" si="17"/>
        <v>0.05588</v>
      </c>
      <c r="I63" s="31">
        <f t="shared" si="18"/>
        <v>0.0011618244932253684</v>
      </c>
      <c r="K63" s="3">
        <f t="shared" si="19"/>
        <v>0.0015150343363079357</v>
      </c>
      <c r="L63" s="3">
        <f t="shared" si="20"/>
        <v>0.0019824543323285035</v>
      </c>
      <c r="M63" s="9">
        <f t="shared" si="21"/>
        <v>0.5228210219514158</v>
      </c>
      <c r="N63" s="3">
        <v>9</v>
      </c>
      <c r="O63" s="3">
        <v>36</v>
      </c>
    </row>
    <row r="64" spans="1:15" ht="15">
      <c r="A64" s="3" t="str">
        <f t="shared" si="11"/>
        <v>10X36</v>
      </c>
      <c r="B64" s="20">
        <v>0.023</v>
      </c>
      <c r="C64" s="15">
        <f t="shared" si="12"/>
        <v>43.47826086956522</v>
      </c>
      <c r="D64" s="25">
        <f t="shared" si="13"/>
        <v>1890.359168241966</v>
      </c>
      <c r="E64" s="31">
        <f t="shared" si="14"/>
        <v>0.04148</v>
      </c>
      <c r="F64" s="30">
        <f t="shared" si="15"/>
        <v>0.003456666666666667</v>
      </c>
      <c r="G64" s="31">
        <f t="shared" si="16"/>
        <v>0.05334</v>
      </c>
      <c r="H64" s="31">
        <f t="shared" si="17"/>
        <v>0.05842</v>
      </c>
      <c r="I64" s="31">
        <f t="shared" si="18"/>
        <v>0.0012909161035837427</v>
      </c>
      <c r="K64" s="3">
        <f t="shared" si="19"/>
        <v>0.0013635309026771422</v>
      </c>
      <c r="L64" s="3">
        <f t="shared" si="20"/>
        <v>0.0017842088990956532</v>
      </c>
      <c r="M64" s="9">
        <f t="shared" si="21"/>
        <v>0.5809122466126843</v>
      </c>
      <c r="N64" s="3">
        <v>10</v>
      </c>
      <c r="O64" s="3">
        <v>36</v>
      </c>
    </row>
    <row r="65" spans="1:15" ht="15">
      <c r="A65" s="3" t="str">
        <f t="shared" si="11"/>
        <v>15X36</v>
      </c>
      <c r="B65" s="20">
        <v>0.027</v>
      </c>
      <c r="C65" s="15">
        <f t="shared" si="12"/>
        <v>37.03703703703704</v>
      </c>
      <c r="D65" s="25">
        <f t="shared" si="13"/>
        <v>1371.7421124828534</v>
      </c>
      <c r="E65" s="31">
        <f t="shared" si="14"/>
        <v>0.027653333333333332</v>
      </c>
      <c r="F65" s="30">
        <f t="shared" si="15"/>
        <v>0.0023044444444444445</v>
      </c>
      <c r="G65" s="31">
        <f t="shared" si="16"/>
        <v>0.0635</v>
      </c>
      <c r="H65" s="31">
        <f t="shared" si="17"/>
        <v>0.06858</v>
      </c>
      <c r="I65" s="31">
        <f t="shared" si="18"/>
        <v>0.0019363741553756139</v>
      </c>
      <c r="K65" s="3">
        <f t="shared" si="19"/>
        <v>0.0009090206017847614</v>
      </c>
      <c r="L65" s="3">
        <f t="shared" si="20"/>
        <v>0.001189472599397102</v>
      </c>
      <c r="M65" s="9">
        <f t="shared" si="21"/>
        <v>0.8713683699190262</v>
      </c>
      <c r="N65" s="3">
        <v>15</v>
      </c>
      <c r="O65" s="3">
        <v>36</v>
      </c>
    </row>
    <row r="66" spans="1:15" ht="15">
      <c r="A66" s="3" t="str">
        <f t="shared" si="11"/>
        <v>19X36</v>
      </c>
      <c r="B66" s="20">
        <v>0.029</v>
      </c>
      <c r="C66" s="15">
        <f t="shared" si="12"/>
        <v>34.48275862068965</v>
      </c>
      <c r="D66" s="25">
        <f t="shared" si="13"/>
        <v>1189.0606420927465</v>
      </c>
      <c r="E66" s="31">
        <f t="shared" si="14"/>
        <v>0.02183157894736842</v>
      </c>
      <c r="F66" s="30">
        <f t="shared" si="15"/>
        <v>0.001819298245614035</v>
      </c>
      <c r="G66" s="31">
        <f t="shared" si="16"/>
        <v>0.06858</v>
      </c>
      <c r="H66" s="31">
        <f t="shared" si="17"/>
        <v>0.07366</v>
      </c>
      <c r="I66" s="31">
        <f t="shared" si="18"/>
        <v>0.002452740596809111</v>
      </c>
      <c r="K66" s="3">
        <f t="shared" si="19"/>
        <v>0.0007176478435142854</v>
      </c>
      <c r="L66" s="3">
        <f t="shared" si="20"/>
        <v>0.0009390573153135016</v>
      </c>
      <c r="M66" s="9">
        <f t="shared" si="21"/>
        <v>1.1037332685641</v>
      </c>
      <c r="N66" s="3">
        <v>19</v>
      </c>
      <c r="O66" s="3">
        <v>36</v>
      </c>
    </row>
    <row r="67" spans="1:15" ht="15">
      <c r="A67" s="3" t="str">
        <f t="shared" si="11"/>
        <v>20X36</v>
      </c>
      <c r="B67" s="20">
        <v>0.029</v>
      </c>
      <c r="C67" s="15">
        <f t="shared" si="12"/>
        <v>34.48275862068965</v>
      </c>
      <c r="D67" s="25">
        <f t="shared" si="13"/>
        <v>1189.0606420927465</v>
      </c>
      <c r="E67" s="31">
        <f t="shared" si="14"/>
        <v>0.02074</v>
      </c>
      <c r="F67" s="30">
        <f t="shared" si="15"/>
        <v>0.0017283333333333335</v>
      </c>
      <c r="G67" s="31">
        <f t="shared" si="16"/>
        <v>0.06858</v>
      </c>
      <c r="H67" s="31">
        <f t="shared" si="17"/>
        <v>0.07366</v>
      </c>
      <c r="I67" s="31">
        <f t="shared" si="18"/>
        <v>0.0025818322071674855</v>
      </c>
      <c r="K67" s="3">
        <f t="shared" si="19"/>
        <v>0.0006817654513385711</v>
      </c>
      <c r="L67" s="3">
        <f t="shared" si="20"/>
        <v>0.0008921044495478266</v>
      </c>
      <c r="M67" s="9">
        <f t="shared" si="21"/>
        <v>1.1618244932253685</v>
      </c>
      <c r="N67" s="3">
        <v>20</v>
      </c>
      <c r="O67" s="3">
        <v>36</v>
      </c>
    </row>
    <row r="68" spans="1:15" ht="15">
      <c r="A68" s="3" t="str">
        <f t="shared" si="11"/>
        <v>25X36</v>
      </c>
      <c r="B68" s="20">
        <v>0.029</v>
      </c>
      <c r="C68" s="15">
        <f t="shared" si="12"/>
        <v>34.48275862068965</v>
      </c>
      <c r="D68" s="25">
        <f t="shared" si="13"/>
        <v>1189.0606420927465</v>
      </c>
      <c r="E68" s="31">
        <f t="shared" si="14"/>
        <v>0.016592</v>
      </c>
      <c r="F68" s="30">
        <f t="shared" si="15"/>
        <v>0.0013826666666666666</v>
      </c>
      <c r="G68" s="31">
        <f t="shared" si="16"/>
        <v>0.06858</v>
      </c>
      <c r="H68" s="31">
        <f t="shared" si="17"/>
        <v>0.07366</v>
      </c>
      <c r="I68" s="31">
        <f t="shared" si="18"/>
        <v>0.0032272902589593564</v>
      </c>
      <c r="K68" s="3">
        <f t="shared" si="19"/>
        <v>0.0005454123610708569</v>
      </c>
      <c r="L68" s="3">
        <f t="shared" si="20"/>
        <v>0.0007136835596382612</v>
      </c>
      <c r="M68" s="9">
        <f t="shared" si="21"/>
        <v>1.4522806165317104</v>
      </c>
      <c r="N68" s="3">
        <v>25</v>
      </c>
      <c r="O68" s="3">
        <v>36</v>
      </c>
    </row>
    <row r="69" spans="1:15" ht="15">
      <c r="A69" s="3" t="str">
        <f t="shared" si="11"/>
        <v>30X36</v>
      </c>
      <c r="B69" s="20">
        <v>0.029</v>
      </c>
      <c r="C69" s="15">
        <f t="shared" si="12"/>
        <v>34.48275862068965</v>
      </c>
      <c r="D69" s="25">
        <f t="shared" si="13"/>
        <v>1189.0606420927465</v>
      </c>
      <c r="E69" s="31">
        <f t="shared" si="14"/>
        <v>0.013826666666666666</v>
      </c>
      <c r="F69" s="30">
        <f t="shared" si="15"/>
        <v>0.0011522222222222222</v>
      </c>
      <c r="G69" s="31">
        <f t="shared" si="16"/>
        <v>0.06858</v>
      </c>
      <c r="H69" s="31">
        <f t="shared" si="17"/>
        <v>0.07366</v>
      </c>
      <c r="I69" s="31">
        <f t="shared" si="18"/>
        <v>0.0038727483107512278</v>
      </c>
      <c r="K69" s="3">
        <f t="shared" si="19"/>
        <v>0.0004545103008923807</v>
      </c>
      <c r="L69" s="3">
        <f t="shared" si="20"/>
        <v>0.000594736299698551</v>
      </c>
      <c r="M69" s="9">
        <f t="shared" si="21"/>
        <v>1.7427367398380524</v>
      </c>
      <c r="N69" s="3">
        <v>30</v>
      </c>
      <c r="O69" s="3">
        <v>36</v>
      </c>
    </row>
    <row r="70" spans="1:15" ht="15">
      <c r="A70" s="3" t="str">
        <f t="shared" si="11"/>
        <v>40X36</v>
      </c>
      <c r="B70" s="20">
        <v>0.027</v>
      </c>
      <c r="C70" s="15">
        <f t="shared" si="12"/>
        <v>37.03703703703704</v>
      </c>
      <c r="D70" s="25">
        <f t="shared" si="13"/>
        <v>1371.7421124828534</v>
      </c>
      <c r="E70" s="31">
        <f t="shared" si="14"/>
        <v>0.01037</v>
      </c>
      <c r="F70" s="30">
        <f t="shared" si="15"/>
        <v>0.0008641666666666667</v>
      </c>
      <c r="G70" s="31">
        <f t="shared" si="16"/>
        <v>0.0635</v>
      </c>
      <c r="H70" s="31">
        <f t="shared" si="17"/>
        <v>0.06858</v>
      </c>
      <c r="I70" s="31">
        <f t="shared" si="18"/>
        <v>0.005163664414334971</v>
      </c>
      <c r="K70" s="3">
        <f t="shared" si="19"/>
        <v>0.00034088272566928555</v>
      </c>
      <c r="L70" s="3">
        <f t="shared" si="20"/>
        <v>0.0004460522247739133</v>
      </c>
      <c r="M70" s="9">
        <f t="shared" si="21"/>
        <v>2.323648986450737</v>
      </c>
      <c r="N70" s="3">
        <v>40</v>
      </c>
      <c r="O70" s="3">
        <v>36</v>
      </c>
    </row>
    <row r="71" spans="1:15" ht="15">
      <c r="A71" s="3" t="str">
        <f t="shared" si="11"/>
        <v>50X36</v>
      </c>
      <c r="B71" s="20">
        <v>0.048</v>
      </c>
      <c r="C71" s="15">
        <f t="shared" si="12"/>
        <v>20.833333333333332</v>
      </c>
      <c r="D71" s="25">
        <f t="shared" si="13"/>
        <v>434.0277777777777</v>
      </c>
      <c r="E71" s="31">
        <f t="shared" si="14"/>
        <v>0.008296</v>
      </c>
      <c r="F71" s="30">
        <f t="shared" si="15"/>
        <v>0.0006913333333333333</v>
      </c>
      <c r="G71" s="31">
        <f t="shared" si="16"/>
        <v>0.11684</v>
      </c>
      <c r="H71" s="31">
        <f t="shared" si="17"/>
        <v>0.12192</v>
      </c>
      <c r="I71" s="31">
        <f t="shared" si="18"/>
        <v>0.006454580517918713</v>
      </c>
      <c r="K71" s="3">
        <f t="shared" si="19"/>
        <v>0.00027270618053542846</v>
      </c>
      <c r="L71" s="3">
        <f t="shared" si="20"/>
        <v>0.0003568417798191306</v>
      </c>
      <c r="M71" s="9">
        <f t="shared" si="21"/>
        <v>2.9045612330634207</v>
      </c>
      <c r="N71" s="3">
        <v>50</v>
      </c>
      <c r="O71" s="3">
        <v>36</v>
      </c>
    </row>
    <row r="72" spans="1:15" ht="15">
      <c r="A72" s="3" t="str">
        <f t="shared" si="11"/>
        <v>60X36</v>
      </c>
      <c r="B72" s="20">
        <v>0.052</v>
      </c>
      <c r="C72" s="15">
        <f t="shared" si="12"/>
        <v>19.23076923076923</v>
      </c>
      <c r="D72" s="25">
        <f t="shared" si="13"/>
        <v>369.82248520710056</v>
      </c>
      <c r="E72" s="31">
        <f t="shared" si="14"/>
        <v>0.006913333333333333</v>
      </c>
      <c r="F72" s="30">
        <f t="shared" si="15"/>
        <v>0.0005761111111111111</v>
      </c>
      <c r="G72" s="31">
        <f t="shared" si="16"/>
        <v>0.127</v>
      </c>
      <c r="H72" s="31">
        <f t="shared" si="17"/>
        <v>0.13208</v>
      </c>
      <c r="I72" s="31">
        <f t="shared" si="18"/>
        <v>0.0077454966215024556</v>
      </c>
      <c r="K72" s="3">
        <f t="shared" si="19"/>
        <v>0.00022725515044619036</v>
      </c>
      <c r="L72" s="3">
        <f t="shared" si="20"/>
        <v>0.0002973681498492755</v>
      </c>
      <c r="M72" s="9">
        <f t="shared" si="21"/>
        <v>3.485473479676105</v>
      </c>
      <c r="N72" s="3">
        <v>60</v>
      </c>
      <c r="O72" s="3">
        <v>36</v>
      </c>
    </row>
    <row r="73" spans="1:15" ht="15">
      <c r="A73" s="3" t="str">
        <f t="shared" si="11"/>
        <v>3X34</v>
      </c>
      <c r="B73" s="20">
        <v>0.016</v>
      </c>
      <c r="C73" s="15">
        <f t="shared" si="12"/>
        <v>62.5</v>
      </c>
      <c r="D73" s="25">
        <f t="shared" si="13"/>
        <v>3906.25</v>
      </c>
      <c r="E73" s="31">
        <f t="shared" si="14"/>
        <v>0.0871</v>
      </c>
      <c r="F73" s="30">
        <f t="shared" si="15"/>
        <v>0.007258333333333333</v>
      </c>
      <c r="G73" s="31">
        <f t="shared" si="16"/>
        <v>0.03556</v>
      </c>
      <c r="H73" s="31">
        <f t="shared" si="17"/>
        <v>0.04064</v>
      </c>
      <c r="I73" s="31">
        <f t="shared" si="18"/>
        <v>0.0006137892433824904</v>
      </c>
      <c r="K73" s="3">
        <f t="shared" si="19"/>
        <v>0.002867766124899499</v>
      </c>
      <c r="L73" s="3">
        <f t="shared" si="20"/>
        <v>0.0037525323632377375</v>
      </c>
      <c r="M73" s="9">
        <f t="shared" si="21"/>
        <v>0.27620515952212066</v>
      </c>
      <c r="N73" s="3">
        <v>3</v>
      </c>
      <c r="O73" s="3">
        <v>34</v>
      </c>
    </row>
    <row r="74" spans="1:15" ht="15">
      <c r="A74" s="3" t="str">
        <f aca="true" t="shared" si="22" ref="A74:A102">FIXED(N74,0,TRUE)&amp;"X"&amp;FIXED(O74,0,TRUE)</f>
        <v>4X34</v>
      </c>
      <c r="B74" s="20">
        <v>0.018</v>
      </c>
      <c r="C74" s="15">
        <f aca="true" t="shared" si="23" ref="C74:C102">1/B74</f>
        <v>55.55555555555556</v>
      </c>
      <c r="D74" s="25">
        <f aca="true" t="shared" si="24" ref="D74:D102">C74^2</f>
        <v>3086.41975308642</v>
      </c>
      <c r="E74" s="31">
        <f aca="true" t="shared" si="25" ref="E74:E102">VLOOKUP($O74,$A$10:$Q$100,5)/$N74</f>
        <v>0.065325</v>
      </c>
      <c r="F74" s="30">
        <f aca="true" t="shared" si="26" ref="F74:F102">E74/12</f>
        <v>0.00544375</v>
      </c>
      <c r="G74" s="31">
        <f aca="true" t="shared" si="27" ref="G74:G102">H74-0.00508</f>
        <v>0.040639999999999996</v>
      </c>
      <c r="H74" s="31">
        <f aca="true" t="shared" si="28" ref="H74:H102">B74*2.54</f>
        <v>0.04572</v>
      </c>
      <c r="I74" s="31">
        <f aca="true" t="shared" si="29" ref="I74:I102">VLOOKUP($O74,$A$10:$Q$100,9)*$N74</f>
        <v>0.0008183856578433205</v>
      </c>
      <c r="K74" s="3">
        <f aca="true" t="shared" si="30" ref="K74:K102">VLOOKUP($O74,$A$10:$Q$100,11)/$N74</f>
        <v>0.002150824593674624</v>
      </c>
      <c r="L74" s="3">
        <f aca="true" t="shared" si="31" ref="L74:L102">VLOOKUP($O74,$A$10:$Q$100,12)/$N74</f>
        <v>0.002814399272428303</v>
      </c>
      <c r="M74" s="9">
        <f aca="true" t="shared" si="32" ref="M74:M102">$M$4*I74</f>
        <v>0.36827354602949425</v>
      </c>
      <c r="N74" s="3">
        <v>4</v>
      </c>
      <c r="O74" s="3">
        <v>34</v>
      </c>
    </row>
    <row r="75" spans="1:15" ht="15">
      <c r="A75" s="3" t="str">
        <f t="shared" si="22"/>
        <v>5X34</v>
      </c>
      <c r="B75" s="20">
        <v>0.02</v>
      </c>
      <c r="C75" s="15">
        <f t="shared" si="23"/>
        <v>50</v>
      </c>
      <c r="D75" s="25">
        <f t="shared" si="24"/>
        <v>2500</v>
      </c>
      <c r="E75" s="31">
        <f t="shared" si="25"/>
        <v>0.052259999999999994</v>
      </c>
      <c r="F75" s="30">
        <f t="shared" si="26"/>
        <v>0.0043549999999999995</v>
      </c>
      <c r="G75" s="31">
        <f t="shared" si="27"/>
        <v>0.045720000000000004</v>
      </c>
      <c r="H75" s="31">
        <f t="shared" si="28"/>
        <v>0.050800000000000005</v>
      </c>
      <c r="I75" s="31">
        <f t="shared" si="29"/>
        <v>0.0010229820723041507</v>
      </c>
      <c r="K75" s="3">
        <f t="shared" si="30"/>
        <v>0.0017206596749396994</v>
      </c>
      <c r="L75" s="3">
        <f t="shared" si="31"/>
        <v>0.0022515194179426423</v>
      </c>
      <c r="M75" s="9">
        <f t="shared" si="32"/>
        <v>0.46034193253686784</v>
      </c>
      <c r="N75" s="3">
        <v>5</v>
      </c>
      <c r="O75" s="3">
        <v>34</v>
      </c>
    </row>
    <row r="76" spans="1:15" ht="15">
      <c r="A76" s="3" t="str">
        <f t="shared" si="22"/>
        <v>6X34</v>
      </c>
      <c r="B76" s="20">
        <v>0.022</v>
      </c>
      <c r="C76" s="15">
        <f t="shared" si="23"/>
        <v>45.45454545454546</v>
      </c>
      <c r="D76" s="25">
        <f t="shared" si="24"/>
        <v>2066.1157024793392</v>
      </c>
      <c r="E76" s="31">
        <f t="shared" si="25"/>
        <v>0.04355</v>
      </c>
      <c r="F76" s="30">
        <f t="shared" si="26"/>
        <v>0.0036291666666666664</v>
      </c>
      <c r="G76" s="31">
        <f t="shared" si="27"/>
        <v>0.0508</v>
      </c>
      <c r="H76" s="31">
        <f t="shared" si="28"/>
        <v>0.05588</v>
      </c>
      <c r="I76" s="31">
        <f t="shared" si="29"/>
        <v>0.0012275784867649808</v>
      </c>
      <c r="K76" s="3">
        <f t="shared" si="30"/>
        <v>0.0014338830624497495</v>
      </c>
      <c r="L76" s="3">
        <f t="shared" si="31"/>
        <v>0.0018762661816188687</v>
      </c>
      <c r="M76" s="9">
        <f t="shared" si="32"/>
        <v>0.5524103190442413</v>
      </c>
      <c r="N76" s="3">
        <v>6</v>
      </c>
      <c r="O76" s="3">
        <v>34</v>
      </c>
    </row>
    <row r="77" spans="1:15" ht="15">
      <c r="A77" s="3" t="str">
        <f t="shared" si="22"/>
        <v>7X34</v>
      </c>
      <c r="B77" s="20">
        <v>0.024</v>
      </c>
      <c r="C77" s="15">
        <f t="shared" si="23"/>
        <v>41.666666666666664</v>
      </c>
      <c r="D77" s="25">
        <f t="shared" si="24"/>
        <v>1736.1111111111109</v>
      </c>
      <c r="E77" s="31">
        <f t="shared" si="25"/>
        <v>0.037328571428571426</v>
      </c>
      <c r="F77" s="30">
        <f t="shared" si="26"/>
        <v>0.0031107142857142857</v>
      </c>
      <c r="G77" s="31">
        <f t="shared" si="27"/>
        <v>0.05588</v>
      </c>
      <c r="H77" s="31">
        <f t="shared" si="28"/>
        <v>0.06096</v>
      </c>
      <c r="I77" s="31">
        <f t="shared" si="29"/>
        <v>0.001432174901225811</v>
      </c>
      <c r="K77" s="3">
        <f t="shared" si="30"/>
        <v>0.001229042624956928</v>
      </c>
      <c r="L77" s="3">
        <f t="shared" si="31"/>
        <v>0.001608228155673316</v>
      </c>
      <c r="M77" s="9">
        <f t="shared" si="32"/>
        <v>0.644478705551615</v>
      </c>
      <c r="N77" s="3">
        <v>7</v>
      </c>
      <c r="O77" s="3">
        <v>34</v>
      </c>
    </row>
    <row r="78" spans="1:15" ht="15">
      <c r="A78" s="3" t="str">
        <f t="shared" si="22"/>
        <v>8X34</v>
      </c>
      <c r="B78" s="20">
        <v>0.025</v>
      </c>
      <c r="C78" s="15">
        <f t="shared" si="23"/>
        <v>40</v>
      </c>
      <c r="D78" s="25">
        <f t="shared" si="24"/>
        <v>1600</v>
      </c>
      <c r="E78" s="31">
        <f t="shared" si="25"/>
        <v>0.0326625</v>
      </c>
      <c r="F78" s="30">
        <f t="shared" si="26"/>
        <v>0.002721875</v>
      </c>
      <c r="G78" s="31">
        <f t="shared" si="27"/>
        <v>0.05842</v>
      </c>
      <c r="H78" s="31">
        <f t="shared" si="28"/>
        <v>0.0635</v>
      </c>
      <c r="I78" s="31">
        <f t="shared" si="29"/>
        <v>0.001636771315686641</v>
      </c>
      <c r="K78" s="3">
        <f t="shared" si="30"/>
        <v>0.001075412296837312</v>
      </c>
      <c r="L78" s="3">
        <f t="shared" si="31"/>
        <v>0.0014071996362141515</v>
      </c>
      <c r="M78" s="9">
        <f t="shared" si="32"/>
        <v>0.7365470920589885</v>
      </c>
      <c r="N78" s="3">
        <v>8</v>
      </c>
      <c r="O78" s="3">
        <v>34</v>
      </c>
    </row>
    <row r="79" spans="1:15" ht="15">
      <c r="A79" s="3" t="str">
        <f t="shared" si="22"/>
        <v>9X34</v>
      </c>
      <c r="B79" s="20">
        <v>0.027</v>
      </c>
      <c r="C79" s="15">
        <f t="shared" si="23"/>
        <v>37.03703703703704</v>
      </c>
      <c r="D79" s="25">
        <f t="shared" si="24"/>
        <v>1371.7421124828534</v>
      </c>
      <c r="E79" s="31">
        <f t="shared" si="25"/>
        <v>0.02903333333333333</v>
      </c>
      <c r="F79" s="30">
        <f t="shared" si="26"/>
        <v>0.002419444444444444</v>
      </c>
      <c r="G79" s="31">
        <f t="shared" si="27"/>
        <v>0.0635</v>
      </c>
      <c r="H79" s="31">
        <f t="shared" si="28"/>
        <v>0.06858</v>
      </c>
      <c r="I79" s="31">
        <f t="shared" si="29"/>
        <v>0.0018413677301474711</v>
      </c>
      <c r="K79" s="3">
        <f t="shared" si="30"/>
        <v>0.0009559220416331663</v>
      </c>
      <c r="L79" s="3">
        <f t="shared" si="31"/>
        <v>0.0012508441210792457</v>
      </c>
      <c r="M79" s="9">
        <f t="shared" si="32"/>
        <v>0.828615478566362</v>
      </c>
      <c r="N79" s="3">
        <v>9</v>
      </c>
      <c r="O79" s="3">
        <v>34</v>
      </c>
    </row>
    <row r="80" spans="1:15" ht="15">
      <c r="A80" s="3" t="str">
        <f t="shared" si="22"/>
        <v>10X34</v>
      </c>
      <c r="B80" s="20">
        <v>0.028</v>
      </c>
      <c r="C80" s="15">
        <f t="shared" si="23"/>
        <v>35.714285714285715</v>
      </c>
      <c r="D80" s="25">
        <f t="shared" si="24"/>
        <v>1275.5102040816328</v>
      </c>
      <c r="E80" s="31">
        <f t="shared" si="25"/>
        <v>0.026129999999999997</v>
      </c>
      <c r="F80" s="30">
        <f t="shared" si="26"/>
        <v>0.0021774999999999997</v>
      </c>
      <c r="G80" s="31">
        <f t="shared" si="27"/>
        <v>0.06604</v>
      </c>
      <c r="H80" s="31">
        <f t="shared" si="28"/>
        <v>0.07112</v>
      </c>
      <c r="I80" s="31">
        <f t="shared" si="29"/>
        <v>0.0020459641446083014</v>
      </c>
      <c r="K80" s="3">
        <f t="shared" si="30"/>
        <v>0.0008603298374698497</v>
      </c>
      <c r="L80" s="3">
        <f t="shared" si="31"/>
        <v>0.0011257597089713212</v>
      </c>
      <c r="M80" s="9">
        <f t="shared" si="32"/>
        <v>0.9206838650737357</v>
      </c>
      <c r="N80" s="3">
        <v>10</v>
      </c>
      <c r="O80" s="3">
        <v>34</v>
      </c>
    </row>
    <row r="81" spans="1:15" ht="15">
      <c r="A81" s="3" t="str">
        <f t="shared" si="22"/>
        <v>15X34</v>
      </c>
      <c r="B81" s="20">
        <v>0.034</v>
      </c>
      <c r="C81" s="15">
        <f t="shared" si="23"/>
        <v>29.41176470588235</v>
      </c>
      <c r="D81" s="25">
        <f t="shared" si="24"/>
        <v>865.0519031141868</v>
      </c>
      <c r="E81" s="31">
        <f t="shared" si="25"/>
        <v>0.017419999999999998</v>
      </c>
      <c r="F81" s="30">
        <f t="shared" si="26"/>
        <v>0.0014516666666666664</v>
      </c>
      <c r="G81" s="31">
        <f t="shared" si="27"/>
        <v>0.08128</v>
      </c>
      <c r="H81" s="31">
        <f t="shared" si="28"/>
        <v>0.08636</v>
      </c>
      <c r="I81" s="31">
        <f t="shared" si="29"/>
        <v>0.003068946216912452</v>
      </c>
      <c r="K81" s="3">
        <f t="shared" si="30"/>
        <v>0.0005735532249798998</v>
      </c>
      <c r="L81" s="3">
        <f t="shared" si="31"/>
        <v>0.0007505064726475475</v>
      </c>
      <c r="M81" s="9">
        <f t="shared" si="32"/>
        <v>1.3810257976106033</v>
      </c>
      <c r="N81" s="3">
        <v>15</v>
      </c>
      <c r="O81" s="3">
        <v>34</v>
      </c>
    </row>
    <row r="82" spans="1:15" ht="15">
      <c r="A82" s="3" t="str">
        <f t="shared" si="22"/>
        <v>20X34</v>
      </c>
      <c r="B82" s="20">
        <v>0.038</v>
      </c>
      <c r="C82" s="15">
        <f t="shared" si="23"/>
        <v>26.315789473684212</v>
      </c>
      <c r="D82" s="25">
        <f t="shared" si="24"/>
        <v>692.5207756232688</v>
      </c>
      <c r="E82" s="31">
        <f t="shared" si="25"/>
        <v>0.013064999999999998</v>
      </c>
      <c r="F82" s="30">
        <f t="shared" si="26"/>
        <v>0.0010887499999999999</v>
      </c>
      <c r="G82" s="31">
        <f t="shared" si="27"/>
        <v>0.09144</v>
      </c>
      <c r="H82" s="31">
        <f t="shared" si="28"/>
        <v>0.09652</v>
      </c>
      <c r="I82" s="31">
        <f t="shared" si="29"/>
        <v>0.004091928289216603</v>
      </c>
      <c r="K82" s="3">
        <f t="shared" si="30"/>
        <v>0.00043016491873492486</v>
      </c>
      <c r="L82" s="3">
        <f t="shared" si="31"/>
        <v>0.0005628798544856606</v>
      </c>
      <c r="M82" s="9">
        <f t="shared" si="32"/>
        <v>1.8413677301474713</v>
      </c>
      <c r="N82" s="3">
        <v>20</v>
      </c>
      <c r="O82" s="3">
        <v>34</v>
      </c>
    </row>
    <row r="83" spans="1:15" ht="15">
      <c r="A83" s="3" t="str">
        <f t="shared" si="22"/>
        <v>3X32</v>
      </c>
      <c r="B83" s="20">
        <v>0.02</v>
      </c>
      <c r="C83" s="15">
        <f t="shared" si="23"/>
        <v>50</v>
      </c>
      <c r="D83" s="25">
        <f t="shared" si="24"/>
        <v>2500</v>
      </c>
      <c r="E83" s="31">
        <f t="shared" si="25"/>
        <v>0.054</v>
      </c>
      <c r="F83" s="30">
        <f t="shared" si="26"/>
        <v>0.0045</v>
      </c>
      <c r="G83" s="31">
        <f t="shared" si="27"/>
        <v>0.045720000000000004</v>
      </c>
      <c r="H83" s="31">
        <f t="shared" si="28"/>
        <v>0.050800000000000005</v>
      </c>
      <c r="I83" s="31">
        <f t="shared" si="29"/>
        <v>0.0009727903934427651</v>
      </c>
      <c r="K83" s="3">
        <f t="shared" si="30"/>
        <v>0.0018094380987568447</v>
      </c>
      <c r="L83" s="3">
        <f t="shared" si="31"/>
        <v>0.00236768785498447</v>
      </c>
      <c r="M83" s="9">
        <f t="shared" si="32"/>
        <v>0.4377556770492443</v>
      </c>
      <c r="N83" s="3">
        <v>3</v>
      </c>
      <c r="O83" s="3">
        <v>32</v>
      </c>
    </row>
    <row r="84" spans="1:15" ht="15">
      <c r="A84" s="3" t="str">
        <f t="shared" si="22"/>
        <v>4X32</v>
      </c>
      <c r="B84" s="20">
        <v>0.023</v>
      </c>
      <c r="C84" s="15">
        <f t="shared" si="23"/>
        <v>43.47826086956522</v>
      </c>
      <c r="D84" s="25">
        <f t="shared" si="24"/>
        <v>1890.359168241966</v>
      </c>
      <c r="E84" s="31">
        <f t="shared" si="25"/>
        <v>0.0405</v>
      </c>
      <c r="F84" s="30">
        <f t="shared" si="26"/>
        <v>0.003375</v>
      </c>
      <c r="G84" s="31">
        <f t="shared" si="27"/>
        <v>0.05334</v>
      </c>
      <c r="H84" s="31">
        <f t="shared" si="28"/>
        <v>0.05842</v>
      </c>
      <c r="I84" s="31">
        <f t="shared" si="29"/>
        <v>0.0012970538579236868</v>
      </c>
      <c r="K84" s="3">
        <f t="shared" si="30"/>
        <v>0.0013570785740676336</v>
      </c>
      <c r="L84" s="3">
        <f t="shared" si="31"/>
        <v>0.0017757658912383528</v>
      </c>
      <c r="M84" s="9">
        <f t="shared" si="32"/>
        <v>0.583674236065659</v>
      </c>
      <c r="N84" s="3">
        <v>4</v>
      </c>
      <c r="O84" s="3">
        <v>32</v>
      </c>
    </row>
    <row r="85" spans="1:15" ht="15">
      <c r="A85" s="3" t="str">
        <f t="shared" si="22"/>
        <v>5X32</v>
      </c>
      <c r="B85" s="20">
        <v>0.025</v>
      </c>
      <c r="C85" s="15">
        <f t="shared" si="23"/>
        <v>40</v>
      </c>
      <c r="D85" s="25">
        <f t="shared" si="24"/>
        <v>1600</v>
      </c>
      <c r="E85" s="31">
        <f t="shared" si="25"/>
        <v>0.0324</v>
      </c>
      <c r="F85" s="30">
        <f t="shared" si="26"/>
        <v>0.0026999999999999997</v>
      </c>
      <c r="G85" s="31">
        <f t="shared" si="27"/>
        <v>0.05842</v>
      </c>
      <c r="H85" s="31">
        <f t="shared" si="28"/>
        <v>0.0635</v>
      </c>
      <c r="I85" s="31">
        <f t="shared" si="29"/>
        <v>0.0016213173224046084</v>
      </c>
      <c r="K85" s="3">
        <f t="shared" si="30"/>
        <v>0.001085662859254107</v>
      </c>
      <c r="L85" s="3">
        <f t="shared" si="31"/>
        <v>0.0014206127129906823</v>
      </c>
      <c r="M85" s="9">
        <f t="shared" si="32"/>
        <v>0.7295927950820738</v>
      </c>
      <c r="N85" s="3">
        <v>5</v>
      </c>
      <c r="O85" s="3">
        <v>32</v>
      </c>
    </row>
    <row r="86" spans="1:15" ht="15">
      <c r="A86" s="3" t="str">
        <f t="shared" si="22"/>
        <v>6X32</v>
      </c>
      <c r="B86" s="20">
        <v>0.027</v>
      </c>
      <c r="C86" s="15">
        <f t="shared" si="23"/>
        <v>37.03703703703704</v>
      </c>
      <c r="D86" s="25">
        <f t="shared" si="24"/>
        <v>1371.7421124828534</v>
      </c>
      <c r="E86" s="31">
        <f t="shared" si="25"/>
        <v>0.027</v>
      </c>
      <c r="F86" s="30">
        <f t="shared" si="26"/>
        <v>0.00225</v>
      </c>
      <c r="G86" s="31">
        <f t="shared" si="27"/>
        <v>0.0635</v>
      </c>
      <c r="H86" s="31">
        <f t="shared" si="28"/>
        <v>0.06858</v>
      </c>
      <c r="I86" s="31">
        <f t="shared" si="29"/>
        <v>0.0019455807868855302</v>
      </c>
      <c r="K86" s="3">
        <f t="shared" si="30"/>
        <v>0.0009047190493784224</v>
      </c>
      <c r="L86" s="3">
        <f t="shared" si="31"/>
        <v>0.001183843927492235</v>
      </c>
      <c r="M86" s="9">
        <f t="shared" si="32"/>
        <v>0.8755113540984886</v>
      </c>
      <c r="N86" s="3">
        <v>6</v>
      </c>
      <c r="O86" s="3">
        <v>32</v>
      </c>
    </row>
    <row r="87" spans="1:15" ht="15">
      <c r="A87" s="3" t="str">
        <f t="shared" si="22"/>
        <v>7X32</v>
      </c>
      <c r="B87" s="20">
        <v>0.029</v>
      </c>
      <c r="C87" s="15">
        <f t="shared" si="23"/>
        <v>34.48275862068965</v>
      </c>
      <c r="D87" s="25">
        <f t="shared" si="24"/>
        <v>1189.0606420927465</v>
      </c>
      <c r="E87" s="31">
        <f t="shared" si="25"/>
        <v>0.023142857142857142</v>
      </c>
      <c r="F87" s="30">
        <f t="shared" si="26"/>
        <v>0.0019285714285714286</v>
      </c>
      <c r="G87" s="31">
        <f t="shared" si="27"/>
        <v>0.06858</v>
      </c>
      <c r="H87" s="31">
        <f t="shared" si="28"/>
        <v>0.07366</v>
      </c>
      <c r="I87" s="31">
        <f t="shared" si="29"/>
        <v>0.002269844251366452</v>
      </c>
      <c r="K87" s="3">
        <f t="shared" si="30"/>
        <v>0.0007754734708957906</v>
      </c>
      <c r="L87" s="3">
        <f t="shared" si="31"/>
        <v>0.001014723366421916</v>
      </c>
      <c r="M87" s="9">
        <f t="shared" si="32"/>
        <v>1.0214299131149034</v>
      </c>
      <c r="N87" s="3">
        <v>7</v>
      </c>
      <c r="O87" s="3">
        <v>32</v>
      </c>
    </row>
    <row r="88" spans="1:15" ht="15">
      <c r="A88" s="3" t="str">
        <f t="shared" si="22"/>
        <v>8X32</v>
      </c>
      <c r="B88" s="20">
        <v>0.031</v>
      </c>
      <c r="C88" s="15">
        <f t="shared" si="23"/>
        <v>32.25806451612903</v>
      </c>
      <c r="D88" s="25">
        <f t="shared" si="24"/>
        <v>1040.5827263267429</v>
      </c>
      <c r="E88" s="31">
        <f t="shared" si="25"/>
        <v>0.02025</v>
      </c>
      <c r="F88" s="30">
        <f t="shared" si="26"/>
        <v>0.0016875</v>
      </c>
      <c r="G88" s="31">
        <f t="shared" si="27"/>
        <v>0.07366</v>
      </c>
      <c r="H88" s="31">
        <f t="shared" si="28"/>
        <v>0.07874</v>
      </c>
      <c r="I88" s="31">
        <f t="shared" si="29"/>
        <v>0.0025941077158473736</v>
      </c>
      <c r="K88" s="3">
        <f t="shared" si="30"/>
        <v>0.0006785392870338168</v>
      </c>
      <c r="L88" s="3">
        <f t="shared" si="31"/>
        <v>0.0008878829456191764</v>
      </c>
      <c r="M88" s="9">
        <f t="shared" si="32"/>
        <v>1.167348472131318</v>
      </c>
      <c r="N88" s="3">
        <v>8</v>
      </c>
      <c r="O88" s="3">
        <v>32</v>
      </c>
    </row>
    <row r="89" spans="1:15" ht="15">
      <c r="A89" s="3" t="str">
        <f t="shared" si="22"/>
        <v>9X32</v>
      </c>
      <c r="B89" s="20">
        <v>0.033</v>
      </c>
      <c r="C89" s="15">
        <f t="shared" si="23"/>
        <v>30.3030303030303</v>
      </c>
      <c r="D89" s="25">
        <f t="shared" si="24"/>
        <v>918.2736455463727</v>
      </c>
      <c r="E89" s="31">
        <f t="shared" si="25"/>
        <v>0.018000000000000002</v>
      </c>
      <c r="F89" s="30">
        <f t="shared" si="26"/>
        <v>0.0015000000000000002</v>
      </c>
      <c r="G89" s="31">
        <f t="shared" si="27"/>
        <v>0.07874</v>
      </c>
      <c r="H89" s="31">
        <f t="shared" si="28"/>
        <v>0.08382</v>
      </c>
      <c r="I89" s="31">
        <f t="shared" si="29"/>
        <v>0.002918371180328295</v>
      </c>
      <c r="K89" s="3">
        <f t="shared" si="30"/>
        <v>0.0006031460329189482</v>
      </c>
      <c r="L89" s="3">
        <f t="shared" si="31"/>
        <v>0.0007892292849948234</v>
      </c>
      <c r="M89" s="9">
        <f t="shared" si="32"/>
        <v>1.3132670311477328</v>
      </c>
      <c r="N89" s="3">
        <v>9</v>
      </c>
      <c r="O89" s="3">
        <v>32</v>
      </c>
    </row>
    <row r="90" spans="1:15" ht="15">
      <c r="A90" s="3" t="str">
        <f t="shared" si="22"/>
        <v>10X32</v>
      </c>
      <c r="B90" s="20">
        <v>0.034</v>
      </c>
      <c r="C90" s="15">
        <f t="shared" si="23"/>
        <v>29.41176470588235</v>
      </c>
      <c r="D90" s="25">
        <f t="shared" si="24"/>
        <v>865.0519031141868</v>
      </c>
      <c r="E90" s="31">
        <f t="shared" si="25"/>
        <v>0.0162</v>
      </c>
      <c r="F90" s="30">
        <f t="shared" si="26"/>
        <v>0.0013499999999999999</v>
      </c>
      <c r="G90" s="31">
        <f t="shared" si="27"/>
        <v>0.08128</v>
      </c>
      <c r="H90" s="31">
        <f t="shared" si="28"/>
        <v>0.08636</v>
      </c>
      <c r="I90" s="31">
        <f t="shared" si="29"/>
        <v>0.0032426346448092168</v>
      </c>
      <c r="K90" s="3">
        <f t="shared" si="30"/>
        <v>0.0005428314296270535</v>
      </c>
      <c r="L90" s="3">
        <f t="shared" si="31"/>
        <v>0.0007103063564953411</v>
      </c>
      <c r="M90" s="9">
        <f t="shared" si="32"/>
        <v>1.4591855901641475</v>
      </c>
      <c r="N90" s="3">
        <v>10</v>
      </c>
      <c r="O90" s="3">
        <v>32</v>
      </c>
    </row>
    <row r="91" spans="1:15" ht="15">
      <c r="A91" s="3" t="str">
        <f t="shared" si="22"/>
        <v>15X32</v>
      </c>
      <c r="B91" s="20">
        <v>0.042</v>
      </c>
      <c r="C91" s="15">
        <f t="shared" si="23"/>
        <v>23.809523809523807</v>
      </c>
      <c r="D91" s="25">
        <f t="shared" si="24"/>
        <v>566.8934240362811</v>
      </c>
      <c r="E91" s="31">
        <f t="shared" si="25"/>
        <v>0.0108</v>
      </c>
      <c r="F91" s="30">
        <f t="shared" si="26"/>
        <v>0.0009000000000000001</v>
      </c>
      <c r="G91" s="31">
        <f t="shared" si="27"/>
        <v>0.10160000000000001</v>
      </c>
      <c r="H91" s="31">
        <f t="shared" si="28"/>
        <v>0.10668000000000001</v>
      </c>
      <c r="I91" s="31">
        <f t="shared" si="29"/>
        <v>0.0048639519672138256</v>
      </c>
      <c r="K91" s="3">
        <f t="shared" si="30"/>
        <v>0.00036188761975136896</v>
      </c>
      <c r="L91" s="3">
        <f t="shared" si="31"/>
        <v>0.0004735375709968941</v>
      </c>
      <c r="M91" s="9">
        <f t="shared" si="32"/>
        <v>2.1887783852462217</v>
      </c>
      <c r="N91" s="3">
        <v>15</v>
      </c>
      <c r="O91" s="3">
        <v>32</v>
      </c>
    </row>
    <row r="92" spans="1:15" ht="15">
      <c r="A92" s="3" t="str">
        <f t="shared" si="22"/>
        <v>20X32</v>
      </c>
      <c r="B92" s="20">
        <v>0.048</v>
      </c>
      <c r="C92" s="15">
        <f t="shared" si="23"/>
        <v>20.833333333333332</v>
      </c>
      <c r="D92" s="25">
        <f t="shared" si="24"/>
        <v>434.0277777777777</v>
      </c>
      <c r="E92" s="31">
        <f t="shared" si="25"/>
        <v>0.0081</v>
      </c>
      <c r="F92" s="30">
        <f t="shared" si="26"/>
        <v>0.0006749999999999999</v>
      </c>
      <c r="G92" s="31">
        <f t="shared" si="27"/>
        <v>0.11684</v>
      </c>
      <c r="H92" s="31">
        <f t="shared" si="28"/>
        <v>0.12192</v>
      </c>
      <c r="I92" s="31">
        <f t="shared" si="29"/>
        <v>0.0064852692896184335</v>
      </c>
      <c r="K92" s="3">
        <f t="shared" si="30"/>
        <v>0.00027141571481352673</v>
      </c>
      <c r="L92" s="3">
        <f t="shared" si="31"/>
        <v>0.00035515317824767056</v>
      </c>
      <c r="M92" s="9">
        <f t="shared" si="32"/>
        <v>2.918371180328295</v>
      </c>
      <c r="N92" s="3">
        <v>20</v>
      </c>
      <c r="O92" s="3">
        <v>32</v>
      </c>
    </row>
    <row r="93" spans="1:15" ht="15">
      <c r="A93" s="3" t="str">
        <f t="shared" si="22"/>
        <v>3X30</v>
      </c>
      <c r="B93" s="20">
        <v>0.024</v>
      </c>
      <c r="C93" s="15">
        <f t="shared" si="23"/>
        <v>41.666666666666664</v>
      </c>
      <c r="D93" s="25">
        <f t="shared" si="24"/>
        <v>1736.1111111111109</v>
      </c>
      <c r="E93" s="31">
        <f t="shared" si="25"/>
        <v>0.03456666666666667</v>
      </c>
      <c r="F93" s="30">
        <f t="shared" si="26"/>
        <v>0.002880555555555556</v>
      </c>
      <c r="G93" s="31">
        <f t="shared" si="27"/>
        <v>0.05588</v>
      </c>
      <c r="H93" s="31">
        <f t="shared" si="28"/>
        <v>0.06096</v>
      </c>
      <c r="I93" s="31">
        <f t="shared" si="29"/>
        <v>0.0015417688722590083</v>
      </c>
      <c r="K93" s="3">
        <f t="shared" si="30"/>
        <v>0.0011416782577929072</v>
      </c>
      <c r="L93" s="3">
        <f t="shared" si="31"/>
        <v>0.0014939100415390044</v>
      </c>
      <c r="M93" s="9">
        <f t="shared" si="32"/>
        <v>0.6937959925165538</v>
      </c>
      <c r="N93" s="3">
        <v>3</v>
      </c>
      <c r="O93" s="3">
        <v>30</v>
      </c>
    </row>
    <row r="94" spans="1:15" ht="15">
      <c r="A94" s="3" t="str">
        <f t="shared" si="22"/>
        <v>4X30</v>
      </c>
      <c r="B94" s="20">
        <v>0.027</v>
      </c>
      <c r="C94" s="15">
        <f t="shared" si="23"/>
        <v>37.03703703703704</v>
      </c>
      <c r="D94" s="25">
        <f t="shared" si="24"/>
        <v>1371.7421124828534</v>
      </c>
      <c r="E94" s="31">
        <f t="shared" si="25"/>
        <v>0.025925</v>
      </c>
      <c r="F94" s="30">
        <f t="shared" si="26"/>
        <v>0.002160416666666667</v>
      </c>
      <c r="G94" s="31">
        <f t="shared" si="27"/>
        <v>0.0635</v>
      </c>
      <c r="H94" s="31">
        <f t="shared" si="28"/>
        <v>0.06858</v>
      </c>
      <c r="I94" s="31">
        <f t="shared" si="29"/>
        <v>0.002055691829678678</v>
      </c>
      <c r="K94" s="3">
        <f t="shared" si="30"/>
        <v>0.0008562586933446803</v>
      </c>
      <c r="L94" s="3">
        <f t="shared" si="31"/>
        <v>0.0011204325311542534</v>
      </c>
      <c r="M94" s="9">
        <f t="shared" si="32"/>
        <v>0.925061323355405</v>
      </c>
      <c r="N94" s="3">
        <v>4</v>
      </c>
      <c r="O94" s="3">
        <v>30</v>
      </c>
    </row>
    <row r="95" spans="1:15" ht="15">
      <c r="A95" s="3" t="str">
        <f t="shared" si="22"/>
        <v>5X30</v>
      </c>
      <c r="B95" s="20">
        <v>0.03</v>
      </c>
      <c r="C95" s="15">
        <f t="shared" si="23"/>
        <v>33.333333333333336</v>
      </c>
      <c r="D95" s="25">
        <f t="shared" si="24"/>
        <v>1111.1111111111113</v>
      </c>
      <c r="E95" s="31">
        <f t="shared" si="25"/>
        <v>0.02074</v>
      </c>
      <c r="F95" s="30">
        <f t="shared" si="26"/>
        <v>0.0017283333333333335</v>
      </c>
      <c r="G95" s="31">
        <f t="shared" si="27"/>
        <v>0.07112</v>
      </c>
      <c r="H95" s="31">
        <f t="shared" si="28"/>
        <v>0.0762</v>
      </c>
      <c r="I95" s="31">
        <f t="shared" si="29"/>
        <v>0.0025696147870983474</v>
      </c>
      <c r="K95" s="3">
        <f t="shared" si="30"/>
        <v>0.0006850069546757442</v>
      </c>
      <c r="L95" s="3">
        <f t="shared" si="31"/>
        <v>0.0008963460249234027</v>
      </c>
      <c r="M95" s="9">
        <f t="shared" si="32"/>
        <v>1.1563266541942563</v>
      </c>
      <c r="N95" s="3">
        <v>5</v>
      </c>
      <c r="O95" s="3">
        <v>30</v>
      </c>
    </row>
    <row r="96" spans="1:15" ht="15">
      <c r="A96" s="3" t="str">
        <f t="shared" si="22"/>
        <v>6X30</v>
      </c>
      <c r="B96" s="20">
        <v>0.033</v>
      </c>
      <c r="C96" s="15">
        <f t="shared" si="23"/>
        <v>30.3030303030303</v>
      </c>
      <c r="D96" s="25">
        <f t="shared" si="24"/>
        <v>918.2736455463727</v>
      </c>
      <c r="E96" s="31">
        <f t="shared" si="25"/>
        <v>0.017283333333333335</v>
      </c>
      <c r="F96" s="30">
        <f t="shared" si="26"/>
        <v>0.001440277777777778</v>
      </c>
      <c r="G96" s="31">
        <f t="shared" si="27"/>
        <v>0.07874</v>
      </c>
      <c r="H96" s="31">
        <f t="shared" si="28"/>
        <v>0.08382</v>
      </c>
      <c r="I96" s="31">
        <f t="shared" si="29"/>
        <v>0.0030835377445180166</v>
      </c>
      <c r="K96" s="3">
        <f t="shared" si="30"/>
        <v>0.0005708391288964536</v>
      </c>
      <c r="L96" s="3">
        <f t="shared" si="31"/>
        <v>0.0007469550207695022</v>
      </c>
      <c r="M96" s="9">
        <f t="shared" si="32"/>
        <v>1.3875919850331075</v>
      </c>
      <c r="N96" s="3">
        <v>6</v>
      </c>
      <c r="O96" s="3">
        <v>30</v>
      </c>
    </row>
    <row r="97" spans="1:15" ht="15">
      <c r="A97" s="3" t="str">
        <f t="shared" si="22"/>
        <v>7X30</v>
      </c>
      <c r="B97" s="20">
        <v>0.036</v>
      </c>
      <c r="C97" s="15">
        <f t="shared" si="23"/>
        <v>27.77777777777778</v>
      </c>
      <c r="D97" s="25">
        <f t="shared" si="24"/>
        <v>771.604938271605</v>
      </c>
      <c r="E97" s="31">
        <f t="shared" si="25"/>
        <v>0.014814285714285714</v>
      </c>
      <c r="F97" s="30">
        <f t="shared" si="26"/>
        <v>0.0012345238095238095</v>
      </c>
      <c r="G97" s="31">
        <f t="shared" si="27"/>
        <v>0.08635999999999999</v>
      </c>
      <c r="H97" s="31">
        <f t="shared" si="28"/>
        <v>0.09144</v>
      </c>
      <c r="I97" s="31">
        <f t="shared" si="29"/>
        <v>0.003597460701937686</v>
      </c>
      <c r="K97" s="3">
        <f t="shared" si="30"/>
        <v>0.0004892906819112459</v>
      </c>
      <c r="L97" s="3">
        <f t="shared" si="31"/>
        <v>0.0006402471606595734</v>
      </c>
      <c r="M97" s="9">
        <f t="shared" si="32"/>
        <v>1.6188573158719588</v>
      </c>
      <c r="N97" s="3">
        <v>7</v>
      </c>
      <c r="O97" s="3">
        <v>30</v>
      </c>
    </row>
    <row r="98" spans="1:15" ht="15">
      <c r="A98" s="3" t="str">
        <f t="shared" si="22"/>
        <v>8X30</v>
      </c>
      <c r="B98" s="20">
        <v>0.038</v>
      </c>
      <c r="C98" s="15">
        <f t="shared" si="23"/>
        <v>26.315789473684212</v>
      </c>
      <c r="D98" s="25">
        <f t="shared" si="24"/>
        <v>692.5207756232688</v>
      </c>
      <c r="E98" s="31">
        <f t="shared" si="25"/>
        <v>0.0129625</v>
      </c>
      <c r="F98" s="30">
        <f t="shared" si="26"/>
        <v>0.0010802083333333334</v>
      </c>
      <c r="G98" s="31">
        <f t="shared" si="27"/>
        <v>0.09144</v>
      </c>
      <c r="H98" s="31">
        <f t="shared" si="28"/>
        <v>0.09652</v>
      </c>
      <c r="I98" s="31">
        <f t="shared" si="29"/>
        <v>0.004111383659357356</v>
      </c>
      <c r="K98" s="3">
        <f t="shared" si="30"/>
        <v>0.00042812934667234016</v>
      </c>
      <c r="L98" s="3">
        <f t="shared" si="31"/>
        <v>0.0005602162655771267</v>
      </c>
      <c r="M98" s="9">
        <f t="shared" si="32"/>
        <v>1.85012264671081</v>
      </c>
      <c r="N98" s="3">
        <v>8</v>
      </c>
      <c r="O98" s="3">
        <v>30</v>
      </c>
    </row>
    <row r="99" spans="1:15" ht="15">
      <c r="A99" s="3" t="str">
        <f t="shared" si="22"/>
        <v>9X30</v>
      </c>
      <c r="B99" s="20">
        <v>0.04</v>
      </c>
      <c r="C99" s="15">
        <f t="shared" si="23"/>
        <v>25</v>
      </c>
      <c r="D99" s="25">
        <f t="shared" si="24"/>
        <v>625</v>
      </c>
      <c r="E99" s="31">
        <f t="shared" si="25"/>
        <v>0.011522222222222222</v>
      </c>
      <c r="F99" s="30">
        <f t="shared" si="26"/>
        <v>0.0009601851851851851</v>
      </c>
      <c r="G99" s="31">
        <f t="shared" si="27"/>
        <v>0.09652000000000001</v>
      </c>
      <c r="H99" s="31">
        <f t="shared" si="28"/>
        <v>0.10160000000000001</v>
      </c>
      <c r="I99" s="31">
        <f t="shared" si="29"/>
        <v>0.004625306616777025</v>
      </c>
      <c r="K99" s="3">
        <f t="shared" si="30"/>
        <v>0.00038055941926430235</v>
      </c>
      <c r="L99" s="3">
        <f t="shared" si="31"/>
        <v>0.0004979700138463348</v>
      </c>
      <c r="M99" s="9">
        <f t="shared" si="32"/>
        <v>2.0813879775496615</v>
      </c>
      <c r="N99" s="3">
        <v>9</v>
      </c>
      <c r="O99" s="3">
        <v>30</v>
      </c>
    </row>
    <row r="100" spans="1:15" ht="15">
      <c r="A100" s="3" t="str">
        <f t="shared" si="22"/>
        <v>10X30</v>
      </c>
      <c r="B100" s="20">
        <v>0.024</v>
      </c>
      <c r="C100" s="15">
        <f t="shared" si="23"/>
        <v>41.666666666666664</v>
      </c>
      <c r="D100" s="25">
        <f t="shared" si="24"/>
        <v>1736.1111111111109</v>
      </c>
      <c r="E100" s="31">
        <f t="shared" si="25"/>
        <v>0.01037</v>
      </c>
      <c r="F100" s="30">
        <f t="shared" si="26"/>
        <v>0.0008641666666666667</v>
      </c>
      <c r="G100" s="31">
        <f t="shared" si="27"/>
        <v>0.05588</v>
      </c>
      <c r="H100" s="31">
        <f t="shared" si="28"/>
        <v>0.06096</v>
      </c>
      <c r="I100" s="31">
        <f t="shared" si="29"/>
        <v>0.005139229574196695</v>
      </c>
      <c r="K100" s="3">
        <f t="shared" si="30"/>
        <v>0.0003425034773378721</v>
      </c>
      <c r="L100" s="3">
        <f t="shared" si="31"/>
        <v>0.00044817301246170133</v>
      </c>
      <c r="M100" s="9">
        <f t="shared" si="32"/>
        <v>2.3126533083885126</v>
      </c>
      <c r="N100" s="3">
        <v>10</v>
      </c>
      <c r="O100" s="3">
        <v>30</v>
      </c>
    </row>
    <row r="101" spans="1:15" ht="15">
      <c r="A101" s="3" t="str">
        <f t="shared" si="22"/>
        <v>15X30</v>
      </c>
      <c r="B101" s="20">
        <v>0.051</v>
      </c>
      <c r="C101" s="15">
        <f t="shared" si="23"/>
        <v>19.607843137254903</v>
      </c>
      <c r="D101" s="25">
        <f t="shared" si="24"/>
        <v>384.4675124951942</v>
      </c>
      <c r="E101" s="31">
        <f t="shared" si="25"/>
        <v>0.006913333333333333</v>
      </c>
      <c r="F101" s="30">
        <f t="shared" si="26"/>
        <v>0.0005761111111111111</v>
      </c>
      <c r="G101" s="31">
        <f t="shared" si="27"/>
        <v>0.12445999999999999</v>
      </c>
      <c r="H101" s="31">
        <f t="shared" si="28"/>
        <v>0.12954</v>
      </c>
      <c r="I101" s="31">
        <f t="shared" si="29"/>
        <v>0.007708844361295042</v>
      </c>
      <c r="K101" s="3">
        <f t="shared" si="30"/>
        <v>0.00022833565155858142</v>
      </c>
      <c r="L101" s="3">
        <f t="shared" si="31"/>
        <v>0.0002987820083078009</v>
      </c>
      <c r="M101" s="9">
        <f t="shared" si="32"/>
        <v>3.468979962582769</v>
      </c>
      <c r="N101" s="3">
        <v>15</v>
      </c>
      <c r="O101" s="3">
        <v>30</v>
      </c>
    </row>
    <row r="102" spans="1:15" ht="15">
      <c r="A102" s="3" t="str">
        <f t="shared" si="22"/>
        <v>20X30</v>
      </c>
      <c r="B102" s="20">
        <v>0.059</v>
      </c>
      <c r="C102" s="15">
        <f t="shared" si="23"/>
        <v>16.949152542372882</v>
      </c>
      <c r="D102" s="25">
        <f t="shared" si="24"/>
        <v>287.27377190462516</v>
      </c>
      <c r="E102" s="31">
        <f t="shared" si="25"/>
        <v>0.005185</v>
      </c>
      <c r="F102" s="30">
        <f t="shared" si="26"/>
        <v>0.00043208333333333336</v>
      </c>
      <c r="G102" s="31">
        <f t="shared" si="27"/>
        <v>0.14478</v>
      </c>
      <c r="H102" s="31">
        <f t="shared" si="28"/>
        <v>0.14986</v>
      </c>
      <c r="I102" s="31">
        <f t="shared" si="29"/>
        <v>0.01027845914839339</v>
      </c>
      <c r="K102" s="3">
        <f t="shared" si="30"/>
        <v>0.00017125173866893605</v>
      </c>
      <c r="L102" s="3">
        <f t="shared" si="31"/>
        <v>0.00022408650623085066</v>
      </c>
      <c r="M102" s="9">
        <f t="shared" si="32"/>
        <v>4.625306616777025</v>
      </c>
      <c r="N102" s="3">
        <v>20</v>
      </c>
      <c r="O102" s="3">
        <v>30</v>
      </c>
    </row>
    <row r="103" spans="6:13" ht="15">
      <c r="F103" s="30"/>
      <c r="M103" s="9"/>
    </row>
    <row r="161" ht="15">
      <c r="D161" s="25"/>
    </row>
    <row r="162" ht="15">
      <c r="D162" s="25"/>
    </row>
    <row r="163" ht="15">
      <c r="F163" s="31"/>
    </row>
    <row r="169" ht="15">
      <c r="I169" s="31"/>
    </row>
    <row r="201" spans="6:8" ht="15">
      <c r="F201" s="31"/>
      <c r="H201" s="31"/>
    </row>
    <row r="202" spans="6:8" ht="15">
      <c r="F202" s="31"/>
      <c r="H202" s="31"/>
    </row>
    <row r="203" spans="5:8" ht="15">
      <c r="E203" s="31"/>
      <c r="F203" s="31"/>
      <c r="H203" s="31"/>
    </row>
    <row r="204" spans="5:8" ht="15">
      <c r="E204" s="31"/>
      <c r="F204" s="31"/>
      <c r="H204" s="31"/>
    </row>
    <row r="205" spans="5:8" ht="15">
      <c r="E205" s="31"/>
      <c r="F205" s="31"/>
      <c r="H205" s="31"/>
    </row>
    <row r="206" spans="5:8" ht="15">
      <c r="E206" s="31"/>
      <c r="F206" s="31"/>
      <c r="H206" s="31"/>
    </row>
    <row r="207" spans="5:8" ht="15">
      <c r="E207" s="31"/>
      <c r="F207" s="31"/>
      <c r="H207" s="31"/>
    </row>
    <row r="208" spans="5:8" ht="15">
      <c r="E208" s="31"/>
      <c r="F208" s="31"/>
      <c r="H208" s="31"/>
    </row>
    <row r="209" spans="5:8" ht="15">
      <c r="E209" s="31"/>
      <c r="F209" s="31"/>
      <c r="H209" s="31"/>
    </row>
    <row r="210" spans="5:8" ht="15">
      <c r="E210" s="31"/>
      <c r="F210" s="31"/>
      <c r="H210" s="31"/>
    </row>
    <row r="211" spans="5:8" ht="15">
      <c r="E211" s="31"/>
      <c r="H211" s="31"/>
    </row>
    <row r="212" spans="5:8" ht="15">
      <c r="E212" s="31"/>
      <c r="H212" s="3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&amp;LWIRE WORK SHEET</oddHeader>
    <oddFooter>&amp;LDisplay Labs.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SIMPSON</cp:lastModifiedBy>
  <dcterms:created xsi:type="dcterms:W3CDTF">2008-03-28T11:11:30Z</dcterms:created>
  <dcterms:modified xsi:type="dcterms:W3CDTF">2008-08-08T00:59:58Z</dcterms:modified>
  <cp:category/>
  <cp:version/>
  <cp:contentType/>
  <cp:contentStatus/>
</cp:coreProperties>
</file>